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20" windowHeight="5460" activeTab="0"/>
  </bookViews>
  <sheets>
    <sheet name="данные" sheetId="1" r:id="rId1"/>
    <sheet name="расчетный лист" sheetId="2" r:id="rId2"/>
  </sheets>
  <definedNames/>
  <calcPr fullCalcOnLoad="1"/>
</workbook>
</file>

<file path=xl/sharedStrings.xml><?xml version="1.0" encoding="utf-8"?>
<sst xmlns="http://schemas.openxmlformats.org/spreadsheetml/2006/main" count="1504" uniqueCount="414">
  <si>
    <t xml:space="preserve"> - обучающихся 1-4 классов </t>
  </si>
  <si>
    <t xml:space="preserve"> - оставленных на повторный год обучения в 1-4 кл. </t>
  </si>
  <si>
    <t xml:space="preserve"> - обучающихся 1-4 кл. </t>
  </si>
  <si>
    <t>включая обучающихся в образовательных учреждениях для детей дошкольного и младшего школьного возраста, школах-интернатах реализающих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развитии))</t>
  </si>
  <si>
    <t>Показатели</t>
  </si>
  <si>
    <t>Средняя стоимость питания в день (в руб.)</t>
  </si>
  <si>
    <t>Средняя стоимость питания в 1 день  (в руб.)</t>
  </si>
  <si>
    <t>Средняя стоимость питания в 1 день (в руб.)</t>
  </si>
  <si>
    <t>I.</t>
  </si>
  <si>
    <t>1.1.</t>
  </si>
  <si>
    <t>1.2.</t>
  </si>
  <si>
    <t>2.1.</t>
  </si>
  <si>
    <t>2.2.</t>
  </si>
  <si>
    <t>II.</t>
  </si>
  <si>
    <t>III.</t>
  </si>
  <si>
    <t>3.1.</t>
  </si>
  <si>
    <t>3.2.</t>
  </si>
  <si>
    <t>3.3.</t>
  </si>
  <si>
    <t>IV.</t>
  </si>
  <si>
    <t>V.</t>
  </si>
  <si>
    <t>VI.</t>
  </si>
  <si>
    <t>4.1.</t>
  </si>
  <si>
    <t>4.2.</t>
  </si>
  <si>
    <t>4.3.</t>
  </si>
  <si>
    <t>5.1.</t>
  </si>
  <si>
    <t>5.2.</t>
  </si>
  <si>
    <t>5.3.</t>
  </si>
  <si>
    <t>VII.</t>
  </si>
  <si>
    <t>7.1.</t>
  </si>
  <si>
    <t>7.2.</t>
  </si>
  <si>
    <t>7.3.</t>
  </si>
  <si>
    <t>7.4.</t>
  </si>
  <si>
    <t>Всего</t>
  </si>
  <si>
    <t>ГП</t>
  </si>
  <si>
    <t>СМ</t>
  </si>
  <si>
    <t>ПАСПОРТ  ОБРАЗОВАНИЯ</t>
  </si>
  <si>
    <t>Сведения об успеваемости обучающихся</t>
  </si>
  <si>
    <t>Русский язык</t>
  </si>
  <si>
    <t>Математика</t>
  </si>
  <si>
    <t>Литературное чтение</t>
  </si>
  <si>
    <t>Английский язык</t>
  </si>
  <si>
    <t>Немецкий язык</t>
  </si>
  <si>
    <t>Французский язык</t>
  </si>
  <si>
    <t>Литература</t>
  </si>
  <si>
    <t>Информатика</t>
  </si>
  <si>
    <t>Биология</t>
  </si>
  <si>
    <t>Химия</t>
  </si>
  <si>
    <t>Физика</t>
  </si>
  <si>
    <t>География</t>
  </si>
  <si>
    <t>История</t>
  </si>
  <si>
    <t>Обществознание</t>
  </si>
  <si>
    <t>Сведения по 9-м классам:</t>
  </si>
  <si>
    <t>3.4.</t>
  </si>
  <si>
    <t>Геометрия</t>
  </si>
  <si>
    <t>Сведения по 11-м классам:</t>
  </si>
  <si>
    <t>Сведения по 10-м классам:</t>
  </si>
  <si>
    <t>5.4.</t>
  </si>
  <si>
    <t>6.1.</t>
  </si>
  <si>
    <t>6.2.</t>
  </si>
  <si>
    <t>6.3.</t>
  </si>
  <si>
    <t>Количество выпускников образовательных учреждений, прошедших обучение по программе основного общего образования (9 кл.)  (всего)</t>
  </si>
  <si>
    <t>Средний показатель качества знаний обучающихся 2-4 классов (без учета музыки, ИЗО, физической культуры и трудового обучения)</t>
  </si>
  <si>
    <t>Средний показатель успеваемости обучающихся 2-4 классов (без учета музыки, ИЗО, физической культуры и трудового обучения)</t>
  </si>
  <si>
    <t>Средний балл по предметам</t>
  </si>
  <si>
    <t>Природоведение (ознакомление с окружающим миром)</t>
  </si>
  <si>
    <t>Качество знаний по предметам</t>
  </si>
  <si>
    <t>Успеваемость по предметам</t>
  </si>
  <si>
    <t>ИЗО</t>
  </si>
  <si>
    <t>Музыка</t>
  </si>
  <si>
    <t>Физическая культура</t>
  </si>
  <si>
    <t>Трудовое обучение</t>
  </si>
  <si>
    <t>Математика (5-6 кл.)</t>
  </si>
  <si>
    <t>Алгебра (7-9 кл.)</t>
  </si>
  <si>
    <t>Геометрия (7-9 кл.)</t>
  </si>
  <si>
    <t>Природоведение (биология)</t>
  </si>
  <si>
    <t>ОБЖ</t>
  </si>
  <si>
    <t xml:space="preserve">Алгебра </t>
  </si>
  <si>
    <t>Алгебра и начала анализа</t>
  </si>
  <si>
    <t>Из них:</t>
  </si>
  <si>
    <t xml:space="preserve"> - обучающихся 5-9 классов</t>
  </si>
  <si>
    <t xml:space="preserve"> - обучающихся 10-11 классов</t>
  </si>
  <si>
    <t>Количество обучающихся на конец года</t>
  </si>
  <si>
    <t xml:space="preserve"> - % от общего числа обучающихся на конец года</t>
  </si>
  <si>
    <t xml:space="preserve"> В том числе:</t>
  </si>
  <si>
    <t>Количество обучающихся, отчисленных из образовательных учреждений в течение года (по неуважительным причинам)</t>
  </si>
  <si>
    <t>В том числе:</t>
  </si>
  <si>
    <t xml:space="preserve"> - по болезни</t>
  </si>
  <si>
    <t xml:space="preserve"> - другое</t>
  </si>
  <si>
    <t>Количество обучающихся 5-9 классов, выбывших из образовательных учреждений в течение года без продолжения образования (всего)</t>
  </si>
  <si>
    <t>Количество обучающихся 10-11 классов, выбывших из образовательных учреждений в течение года без продолжения образования (всего)</t>
  </si>
  <si>
    <t xml:space="preserve"> - из них по болезни</t>
  </si>
  <si>
    <t xml:space="preserve"> - не получивших основного общего образования</t>
  </si>
  <si>
    <t xml:space="preserve"> - не получивших начального общего образования</t>
  </si>
  <si>
    <t xml:space="preserve"> - % от общего количества обучающихся</t>
  </si>
  <si>
    <t xml:space="preserve"> - % от общего количества обучающихся  1-4 кл.</t>
  </si>
  <si>
    <t xml:space="preserve"> - оставленных на повторный год обучения в 5-9 кл.</t>
  </si>
  <si>
    <t xml:space="preserve"> - % от общего количества обучающихся 5-9 кл.</t>
  </si>
  <si>
    <t xml:space="preserve"> - оставленных на повторный год обучения в 10 кл.</t>
  </si>
  <si>
    <t xml:space="preserve"> - % от общего количества обучающихся 10 кл.</t>
  </si>
  <si>
    <t xml:space="preserve"> - обучающихся 5-9 кл.</t>
  </si>
  <si>
    <t xml:space="preserve"> - обучающихся 10-11 кл.</t>
  </si>
  <si>
    <t xml:space="preserve"> - % от общего количества обучающихся 10-11 кл.</t>
  </si>
  <si>
    <t>В них:</t>
  </si>
  <si>
    <t xml:space="preserve"> - количество детей</t>
  </si>
  <si>
    <t xml:space="preserve"> - количество групп</t>
  </si>
  <si>
    <t>в том числе групп предшкольной подготовки</t>
  </si>
  <si>
    <t>в том числе в группах предшкольной подготовки</t>
  </si>
  <si>
    <t>В том числе в группах кратковременного пребывания и предшкольной подготовки</t>
  </si>
  <si>
    <t>Количество детей, стоящих в очереди на устройство в дошкольные образовательные учреждения</t>
  </si>
  <si>
    <t>% охвата горячим питанием детей, обучающихся в учреждениях начального общего образования</t>
  </si>
  <si>
    <t>Количество обучающихся, охваченных горячим питанием в общеобразовательных учреждениях (всего)</t>
  </si>
  <si>
    <t>% охвата горячим питанием детей из семей малоимущих, обучающихся в общеобразовательных учреждениях (от общего количества обучающихся детей из семей малоимущих)</t>
  </si>
  <si>
    <t>Количество обучающихся, охваченных горячим питанием в учреждениях основного общего образования</t>
  </si>
  <si>
    <t xml:space="preserve"> % охвата горячим питанием детей, обучающихся в учреждениях основного общего образования</t>
  </si>
  <si>
    <t>% охвата горячим питанием детей, обучающихся в учреждениях среднего (полного) общего образования</t>
  </si>
  <si>
    <t>Количество тубинфицированных детей, обучающихся в общеобразовательных учреждениях (всего)</t>
  </si>
  <si>
    <t xml:space="preserve"> - % от общего количества выпускников</t>
  </si>
  <si>
    <t xml:space="preserve"> - % от общего количества получивших аттестат</t>
  </si>
  <si>
    <t xml:space="preserve"> - закончивших школу со справкой</t>
  </si>
  <si>
    <t xml:space="preserve"> - золотую медаль</t>
  </si>
  <si>
    <t xml:space="preserve"> - серебряную медаль</t>
  </si>
  <si>
    <t>3.5.</t>
  </si>
  <si>
    <t>3.6.</t>
  </si>
  <si>
    <t>3.7.</t>
  </si>
  <si>
    <t xml:space="preserve"> - в колонию, спец. учреждения</t>
  </si>
  <si>
    <t>Число общеобразовательных школ, реализующих программы дошкольного образования (без учета групп кратковременного пребывания, предшкольной подготовки)</t>
  </si>
  <si>
    <t>Число общеобразовательных школ с группами кратковременного пребывания, предшкольной подготовки</t>
  </si>
  <si>
    <t>Процент охвата детей всеми формами дошкольного воспитания</t>
  </si>
  <si>
    <t xml:space="preserve">Средний показатель качества знаний обучающихся 9 классов </t>
  </si>
  <si>
    <t>Средний показатель успеваемости обучающихся 9 классов</t>
  </si>
  <si>
    <t xml:space="preserve">Средний показатель качества знаний обучающихся 10 классов </t>
  </si>
  <si>
    <t xml:space="preserve">Средний показатель успеваемости обучающихся 10 классов </t>
  </si>
  <si>
    <t>Алгебра и начала анализа (математика)</t>
  </si>
  <si>
    <t xml:space="preserve">Средний показатель успеваемости обучающихся 11 классов </t>
  </si>
  <si>
    <t xml:space="preserve"> - в т.ч. из семей малоимущих </t>
  </si>
  <si>
    <t xml:space="preserve"> - в т.ч. из семей малоимущих</t>
  </si>
  <si>
    <t>Количество обучающихся, охваченных горячим питанием в учреждениях среднего (полного) общего образования</t>
  </si>
  <si>
    <r>
      <t xml:space="preserve"> -</t>
    </r>
    <r>
      <rPr>
        <sz val="10"/>
        <rFont val="Arial Cyr"/>
        <family val="2"/>
      </rPr>
      <t xml:space="preserve"> в т.ч. из семей малоимущих </t>
    </r>
  </si>
  <si>
    <t>% охвата горячим питанием детей, обучающихся в общеобразовательных учреждениях</t>
  </si>
  <si>
    <t xml:space="preserve"> - количество выпускников, которым число экзаменов на государственной (итоговой) аттестации было сокращено</t>
  </si>
  <si>
    <t>Средний показатель качества знаний обучающихся 11 классов</t>
  </si>
  <si>
    <t>Сведения о детях школьного возраста, не получающих образование соответствующего уровня</t>
  </si>
  <si>
    <t>Сведения об охвате детей дошкольным образованием и наличии очередности в ДОУ</t>
  </si>
  <si>
    <t>Сведения об организации питания обучающихся</t>
  </si>
  <si>
    <t xml:space="preserve"> - количество групп (всего)</t>
  </si>
  <si>
    <t xml:space="preserve"> - количество детей (всего)</t>
  </si>
  <si>
    <t>Количество обучающихся, оставленных на повторный год обучения</t>
  </si>
  <si>
    <t>% охвата горячим питанием детей из семей малоимущих, обучающихся в НОШ (от общего количества детей из семей малоимущих, обучающихся в НОШ)</t>
  </si>
  <si>
    <t>% охвата горячим питанием детей из семей малоимущих, обучающихся в ООШ (от общего количества детей из семей малоимущих, обучающихся в ООШ)</t>
  </si>
  <si>
    <t>% охвата горячим питанием детей из семей малоимущих, обучающихся в СОШ (от общего количества детей из семей малоимущих, обучающихся  в СОШ)</t>
  </si>
  <si>
    <t xml:space="preserve"> - обучающихся 1-4 классов (включая обучающихся в образовательных учреждениях для детей дошкольного и младшего школьного возраста)</t>
  </si>
  <si>
    <t xml:space="preserve"> - оставленных на повторный год обучения в 1-4 кл. (включая обучающихся в образовательных учреждениях для детей дошкольного и младшего школьного возраста)</t>
  </si>
  <si>
    <t xml:space="preserve"> - обучающихся 1-4 кл. (включая обучающихся в образовательных учреждениях для детей дошкольного и младшего школьного возраста)</t>
  </si>
  <si>
    <t>Количество обучающихся 1-4 классов, выбывших из образовательных учреждений в течение года без продолжения образования (включая обучающихся образовательных учреждений для детей дошкольного и младшего школьного возраста)</t>
  </si>
  <si>
    <t>Количество выпускников образовательных учреждений, прошедших обучение по программе среднего (полного) общего образования (11 кл.)  (всего)</t>
  </si>
  <si>
    <t>Количество обучающихся, охваченных горячим питанием в учреждениях начального общего образования (включая обучающихся образовательных учреждений для детей дошкольного и младшего школьного возраста)</t>
  </si>
  <si>
    <t>Примечание:</t>
  </si>
  <si>
    <t>VIII.</t>
  </si>
  <si>
    <t>8.1.</t>
  </si>
  <si>
    <t>8.2.</t>
  </si>
  <si>
    <t>8.3.</t>
  </si>
  <si>
    <t>8.4.</t>
  </si>
  <si>
    <t>8.5.</t>
  </si>
  <si>
    <t>Количество обучающихся 2-4 классов, получивших годовую оценку три (удовлетворительно) по предметам:</t>
  </si>
  <si>
    <t>Количество обучающихся 2-4 классов, получивших годовую оценку  два (неудовлетворительно) по предметам:</t>
  </si>
  <si>
    <t>Количество обучающихся 2-4 классов, получивших годовую оценку пять (отлично) по предметам:</t>
  </si>
  <si>
    <t>Количество обучающихся 2-4 классов, получивших годовую оценку четыре (хорошо) по предметам:</t>
  </si>
  <si>
    <t>Количество обучающихся 5-8 классов, закончивших учбеный год на четыре и пять</t>
  </si>
  <si>
    <t xml:space="preserve">Количество обучающихся 5-8 классов, закончивших учебный год без двоек </t>
  </si>
  <si>
    <t>Количество обучающихся 5-8 классов, получивших годовую оценку  два (неудовлетворительно) по предметам:</t>
  </si>
  <si>
    <t>Количество обучающихся 5-8 классов, получивших годовую оценку три (удовлетворительно) по предметам:</t>
  </si>
  <si>
    <t>Количество обучающихся 5-8 классов, получивших годовую оценку четыре (хорошо) по предметам:</t>
  </si>
  <si>
    <t>Количество обучающихся 5-8 классов, получивших годовую оценку пять (отлично) по предметам:</t>
  </si>
  <si>
    <t xml:space="preserve">Количество обучающихся 9 классов, закончивших учебный год без двоек </t>
  </si>
  <si>
    <t>Количество обучающихся 9 классов, получивших годовую оценку  два (неудовлетворительно) по предметам:</t>
  </si>
  <si>
    <t>Количество обучающихся 9 классов, получивших годовую оценку  три (удовлетворительно) по предметам:</t>
  </si>
  <si>
    <t>Количество обучающихся 9 классов, получивших годовую оценку  четыре (хорошо) по предметам:</t>
  </si>
  <si>
    <t>Количество обучающихся 9 классов, получивших годовую оценку  пять (отлично) по предметам:</t>
  </si>
  <si>
    <t xml:space="preserve">Количество обучающихся 10 классов, закончивших учебный год без двоек </t>
  </si>
  <si>
    <t>Количество обучающихся 10 классов, получивших годовую оценку  два (неудовлетворительно) по предметам:</t>
  </si>
  <si>
    <t>Количество обучающихся 10 классов, получивших годовую оценку  три (удовлетворительно) по предметам:</t>
  </si>
  <si>
    <t>Количество обучающихся 10 классов, получивших годовую оценку  четыре (хорошо) по предметам:</t>
  </si>
  <si>
    <t>Количество обучающихся 10 классов, получивших годовую оценку  пять (отлично) по предметам:</t>
  </si>
  <si>
    <t xml:space="preserve">Количество обучающихся 11 классов, закончивших учебный год без двоек </t>
  </si>
  <si>
    <t>Количество обучающихся 11 классов, получивших годовую оценку  два (неудовлетворительно) по предметам:</t>
  </si>
  <si>
    <t>Количество обучающихся 11 классов, получивших годовую оценку  три (удовлетворительно) по предметам:</t>
  </si>
  <si>
    <t>Количество обучающихся 11 классов, получивших годовую оценку  четыре (хорошо) по предметам:</t>
  </si>
  <si>
    <t>Количество обучающихся 11 классов, получивших годовую оценку  пять (отлично) по предметам:</t>
  </si>
  <si>
    <t>Число дошкольных образовательных учреждений на конец года (за исключением образовательных учреждений для детей дошкольного и младшего школьного возраста)</t>
  </si>
  <si>
    <t xml:space="preserve"> - количество воспитанников</t>
  </si>
  <si>
    <t>Количество общеобразовательных учреждений (юридических лиц)</t>
  </si>
  <si>
    <t xml:space="preserve">    - в них обучающихся (всего)</t>
  </si>
  <si>
    <t xml:space="preserve">     - в них обучающихся</t>
  </si>
  <si>
    <t>Количество общеобразовательных учреждений, имеющих филиалы</t>
  </si>
  <si>
    <t>Указывается количество общеобразовательных учреждений, которые имеют 1 или более филиалов</t>
  </si>
  <si>
    <t>Количество филиалов образовательных учреждений</t>
  </si>
  <si>
    <t>в том числе количество филиалов ОУ, реализующих программы:</t>
  </si>
  <si>
    <t>дошкольного образования</t>
  </si>
  <si>
    <t>Указывается количество образовательных учреждений, которые являются филиалами общеобразовательных учреждений и реализуют только программу дошкольного образования (не реализуют никаких других программ)</t>
  </si>
  <si>
    <t>начального общего образования</t>
  </si>
  <si>
    <t>Указывается количество образовательных учреждений, которые являются филиалами общеобразовательных учреждений и проводят обучение детей только первой ступени (1-4 класс)</t>
  </si>
  <si>
    <t>основного общего образования</t>
  </si>
  <si>
    <t>Указывается количество образовательных учреждений, которые являются филиалами общеобразовательных учреждений и проводят обучение детей только первой и второй ступеней (1-9 класс)</t>
  </si>
  <si>
    <t>среднего (полного) общего образования</t>
  </si>
  <si>
    <t>Указывается количество образовательных учреждений, которые являются филиалами общеобразовательных учреждений и проводят обучение детей первой, второй и третьей ступеней (1-11 класс)</t>
  </si>
  <si>
    <t>Указывается количество образовательных учреждений, которые являются филиалами общеобразовательных учреждений и не могут быть отнесены к указанным выше учреждениям (например, ведется обучение детей 1-6 классов)</t>
  </si>
  <si>
    <t>Количество общеобразовательных учреждений, ведущих занятия в две смены</t>
  </si>
  <si>
    <t xml:space="preserve"> - в них обучаются во вторую смену</t>
  </si>
  <si>
    <t>Из числа общеобразовательных учреждений:</t>
  </si>
  <si>
    <t>Из числа школ-интернатов занимаются в две смены</t>
  </si>
  <si>
    <t xml:space="preserve"> - алгебра</t>
  </si>
  <si>
    <t xml:space="preserve"> - русский язык</t>
  </si>
  <si>
    <t>Количество общеобразовательных учреждений, в которых организовано горячее питание</t>
  </si>
  <si>
    <t>Количество начальных общеобразовательных школ (включая образовательные учреждения для детей дошкольного и младшего школьного возраста), в которых организовано горячее питание</t>
  </si>
  <si>
    <t>Количество основных общеобразовательных школ, в которых организовано горячее питание</t>
  </si>
  <si>
    <t>Количество средних общеобразовательных школ, в которых организовано горячее питание</t>
  </si>
  <si>
    <t>Количество вечерних (сменных) общеобразовательных учреждений</t>
  </si>
  <si>
    <t xml:space="preserve"> - количество обучающихся в них</t>
  </si>
  <si>
    <t>Количество действующих пятидневных интернатов на базе средних общеобразовательных школ</t>
  </si>
  <si>
    <t>Количество обучающихся, занимающихся по программам дополнительного образования, реализуемым в общеобразовательных учреждениях</t>
  </si>
  <si>
    <t>Педагогические кадры</t>
  </si>
  <si>
    <t>из общего числа педагогических работников:</t>
  </si>
  <si>
    <t xml:space="preserve"> - из них имеют высшее образование</t>
  </si>
  <si>
    <t>Количество несовершеннолетних, совершивших правонарушения</t>
  </si>
  <si>
    <t>Доля учащихся, занимающихся по программам дополнительного образования, реализуемым в общеобразовательных учреждениях</t>
  </si>
  <si>
    <t>Доля образовательных учреждений, ведущих занятия в две смены</t>
  </si>
  <si>
    <t xml:space="preserve"> - доля обучающихся, занимающихся во вторую смену</t>
  </si>
  <si>
    <t xml:space="preserve"> - процент охвата обучающихся в них от общего числа обучающихся</t>
  </si>
  <si>
    <t>Количество общеобразовательных учреждений, имеющих спортивный зал</t>
  </si>
  <si>
    <t xml:space="preserve"> - из них пенсионного возраста</t>
  </si>
  <si>
    <t xml:space="preserve"> - работают в системе дошкольного образования</t>
  </si>
  <si>
    <t xml:space="preserve"> - работают в системе дополнительного образования</t>
  </si>
  <si>
    <t>Численность учащихся, приходящихся на одного учителя в общеобразовательных учреждениях</t>
  </si>
  <si>
    <t>Количество обучающихся 2-4 классов, закончивших учебный год без двоек  (без учета оценок по предметам: музыка, ИЗО, физическая культура и трудовое обучение)</t>
  </si>
  <si>
    <t>Количество обучающихся 2-4 классов, закончивших учебный год на четыре и пять (без учета оценок по предметам: музыка, ИЗО, физическая культура и трудовое обучение)</t>
  </si>
  <si>
    <t>Количество обучающихся в 9-х классах:</t>
  </si>
  <si>
    <t>Количество обучающихся в 10-х классах</t>
  </si>
  <si>
    <t>Количество обучающихся в  11-х классах:</t>
  </si>
  <si>
    <t>Средних общеобразовательных школ (юридических лиц, включая гимназии, лицеи, средние общеобразовательные школы с углубленным изучением отдельных предметов)</t>
  </si>
  <si>
    <t>Количество общеобразовательных учреждений, с группами  продленного дня</t>
  </si>
  <si>
    <t>Количество общеобразовательных учреждений, работающих в режиме полного дня</t>
  </si>
  <si>
    <t xml:space="preserve">из них допущено к государственной (итоговой) аттестации </t>
  </si>
  <si>
    <t xml:space="preserve"> - геометрия</t>
  </si>
  <si>
    <t xml:space="preserve"> - химия</t>
  </si>
  <si>
    <t xml:space="preserve"> - физика</t>
  </si>
  <si>
    <t xml:space="preserve"> - биология</t>
  </si>
  <si>
    <t xml:space="preserve"> - география</t>
  </si>
  <si>
    <t xml:space="preserve">Из общего количества выпускников 9 классов: </t>
  </si>
  <si>
    <t xml:space="preserve"> - получили аттестат об основном общем образовании</t>
  </si>
  <si>
    <t xml:space="preserve"> - получили аттестат особого образца (с отличием)</t>
  </si>
  <si>
    <t xml:space="preserve"> - % от общего количества выпускников 9 классов</t>
  </si>
  <si>
    <t xml:space="preserve"> - % от общего количества выпускинков 11 классов</t>
  </si>
  <si>
    <t xml:space="preserve">Из общего количества выпускников 11 классов: </t>
  </si>
  <si>
    <t xml:space="preserve"> - получили аттестат о среднем (полном) общем образовании</t>
  </si>
  <si>
    <t xml:space="preserve"> - получили аттестат особого образца</t>
  </si>
  <si>
    <t>из них получили:</t>
  </si>
  <si>
    <t xml:space="preserve"> - % от общего количества выпускников 11 классов</t>
  </si>
  <si>
    <t>Количество обучающихся 9 классов, закончивших учебный год на четыре и пять</t>
  </si>
  <si>
    <t>Количество обучающихся 10 классов, закончивших учебный год на четыре и пять</t>
  </si>
  <si>
    <t>Количество обучающихся 11 классов, закончивших учебный год на четыре и пять</t>
  </si>
  <si>
    <t xml:space="preserve"> - не получивших среднего (полного) общего образования</t>
  </si>
  <si>
    <t>Выявлено детей в возрасте до 18 лет, не обучающихся в образовательных учреждениях</t>
  </si>
  <si>
    <t>Количество детей от 1 года до 8 лет, проживающих на территории муниципального образования</t>
  </si>
  <si>
    <t>В том числе в возрасте:</t>
  </si>
  <si>
    <t xml:space="preserve"> - от 1 года до 2 лет</t>
  </si>
  <si>
    <t xml:space="preserve"> -  от 2 до 3 лет</t>
  </si>
  <si>
    <t xml:space="preserve"> - от 3 до 4 лет</t>
  </si>
  <si>
    <t xml:space="preserve"> - от 4 до 5 лет</t>
  </si>
  <si>
    <t xml:space="preserve"> - от 5 до 6 лет (не обучающиеся в школах)</t>
  </si>
  <si>
    <t xml:space="preserve"> - от 6 до 7 лет (не обучающиеся в школах)</t>
  </si>
  <si>
    <t xml:space="preserve"> - от 7 до 8 лет (не обучающиеся в школах)</t>
  </si>
  <si>
    <t>Число учреждений дополнительного образования детей с группами кратковременного пребывания, предшкольной подготовки</t>
  </si>
  <si>
    <t>Число групп кратковременного пребывания, предшкольной подготовки детей в ДОУ, детских садах-начальной школе, прогимназиях</t>
  </si>
  <si>
    <t xml:space="preserve"> - количество детей в них</t>
  </si>
  <si>
    <t>Количество детей от 1 года до 8 лет, охваченных всеми формами дошкольного воспитания</t>
  </si>
  <si>
    <t>Количество выпускников 9 классов, сдававших государственную (итоговую) аттестацию в традиционной форме</t>
  </si>
  <si>
    <t xml:space="preserve"> в том числе по предметам</t>
  </si>
  <si>
    <t xml:space="preserve"> - литература</t>
  </si>
  <si>
    <t xml:space="preserve"> - информатика</t>
  </si>
  <si>
    <t xml:space="preserve"> - английский язык</t>
  </si>
  <si>
    <t xml:space="preserve"> - немецкий язык</t>
  </si>
  <si>
    <t xml:space="preserve"> - французский язык</t>
  </si>
  <si>
    <t xml:space="preserve"> - история</t>
  </si>
  <si>
    <t xml:space="preserve"> - обществознание</t>
  </si>
  <si>
    <t xml:space="preserve"> - физическая культура</t>
  </si>
  <si>
    <t xml:space="preserve"> - ОБЖ</t>
  </si>
  <si>
    <t xml:space="preserve"> - средний балл по результатам экзамена</t>
  </si>
  <si>
    <t>Количество выпускников 11 классов, сдававших государственную (итоговую) аттестацию в традиционной форме</t>
  </si>
  <si>
    <t xml:space="preserve"> - МХК</t>
  </si>
  <si>
    <t xml:space="preserve"> - Всеобщая история</t>
  </si>
  <si>
    <t xml:space="preserve"> - учителей</t>
  </si>
  <si>
    <t xml:space="preserve"> - имеют высшее образование</t>
  </si>
  <si>
    <t xml:space="preserve">Общие показатели </t>
  </si>
  <si>
    <t>1.3.</t>
  </si>
  <si>
    <t>1.4.</t>
  </si>
  <si>
    <t>1.5.</t>
  </si>
  <si>
    <t>1.6.</t>
  </si>
  <si>
    <t>1.7.</t>
  </si>
  <si>
    <t xml:space="preserve">Из них допущено к государственной (итоговой) аттестации </t>
  </si>
  <si>
    <t>4.4.</t>
  </si>
  <si>
    <t>4.5.</t>
  </si>
  <si>
    <t>4.6.</t>
  </si>
  <si>
    <t>4.7.</t>
  </si>
  <si>
    <t>4.8.</t>
  </si>
  <si>
    <t>5.5.</t>
  </si>
  <si>
    <t>7.5.</t>
  </si>
  <si>
    <t>другие виды программ</t>
  </si>
  <si>
    <t xml:space="preserve"> - доля общеобразовательных учреждений, в которых организовано горячее питание</t>
  </si>
  <si>
    <t xml:space="preserve"> - доля начальных общеобразовательных школ, в которых организовано горячее питание</t>
  </si>
  <si>
    <t xml:space="preserve"> - доля основных общеобразовательных школ, в которых организовано горячее питание</t>
  </si>
  <si>
    <t xml:space="preserve"> - доля средних общеобразовательных школ, в которых организовано горячее питание</t>
  </si>
  <si>
    <t>Количество детей от 1 года до 8 лет, проживающих на территории муниципального образования в возрасте:</t>
  </si>
  <si>
    <t>Количество детей от 1 года до 8 лет, охваченных всеми формами дошкольного воспитания, в возрасте</t>
  </si>
  <si>
    <t>Количество выпускников 9 классов, участвовавших в государственной (итоговой) аттестации в новой форме по предметам</t>
  </si>
  <si>
    <t>Количество обучающихся в 5-8 классах</t>
  </si>
  <si>
    <t>включая обучающихся в образовательных учреждениях для детей дошкольного и младшего школьного возраста, школах-интернатах реализающих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</t>
  </si>
  <si>
    <t xml:space="preserve">Количество обучающихся 2-11 классов на конец года </t>
  </si>
  <si>
    <t xml:space="preserve">Количество обучающихся 2-11 классов на конец года, закончивших учебный год на четыре и пять </t>
  </si>
  <si>
    <t xml:space="preserve">Количество обучающихся 2-11 классов на конец года, закончивших учебный год без двоек  </t>
  </si>
  <si>
    <t xml:space="preserve">Количество обучающихся 2-4-х классов </t>
  </si>
  <si>
    <t xml:space="preserve">Средний показатель качества знаний обучающихся 2-11 классов на конец года </t>
  </si>
  <si>
    <t xml:space="preserve">Средний показатель обученности обучающихся 2-11 классов на конец года </t>
  </si>
  <si>
    <t>Сведения по 2-4-м классам :</t>
  </si>
  <si>
    <t>Сведения по 5-8 классам:</t>
  </si>
  <si>
    <t xml:space="preserve">Средний показатель качества знаний обучающихся 5-8 классов </t>
  </si>
  <si>
    <t xml:space="preserve">Средний показатель успеваемости обучающихся 5-8 классов </t>
  </si>
  <si>
    <t>Алгебра (7-8 кл.)</t>
  </si>
  <si>
    <t>Геометрия (7-8 кл.)</t>
  </si>
  <si>
    <t>Количество обучающихся 5-8 классов по предметам:</t>
  </si>
  <si>
    <t xml:space="preserve">Всего </t>
  </si>
  <si>
    <t>Количество обучающихся 2-4 классов по предметам:</t>
  </si>
  <si>
    <t>Количество обучающихся 9 классов по предметам:</t>
  </si>
  <si>
    <t>Количество обучающихся 10 классов по предметам:</t>
  </si>
  <si>
    <t>Количество обучающихся 11 классов по предметам:</t>
  </si>
  <si>
    <t xml:space="preserve"> </t>
  </si>
  <si>
    <t xml:space="preserve"> - математика</t>
  </si>
  <si>
    <t>Количество выпускников 11 классов, сдававших государственную (итоговую) аттестацию в формегосударственного выпускного экзамена</t>
  </si>
  <si>
    <t>_____________________района (города)</t>
  </si>
  <si>
    <t xml:space="preserve">На конец 2009/2010 уч.года (оперативные данные)
</t>
  </si>
  <si>
    <t>Начальных общеобразовательных школ (юридических лиц)</t>
  </si>
  <si>
    <t>Основных общеобразовательных школ (юридических лиц)</t>
  </si>
  <si>
    <t xml:space="preserve"> - в том числе количество обучающихся, приступивших к занятиям по программам дополнительного образования, реализуемым в общеобразовательных учреждениях, во 2 полугодии 2009/2010 уч. года</t>
  </si>
  <si>
    <t>Количество  школ-интернатов, реализующих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</t>
  </si>
  <si>
    <t>Количество специальных (коррекционных) классов в общеобразовательных учреждениях и школах-интернатах реализующих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</t>
  </si>
  <si>
    <t>Количество  классов компенсирующего обучения в общеобразовательных учреждениях и школах-интернатах реализующих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</t>
  </si>
  <si>
    <r>
      <t>Всего педагогических работников</t>
    </r>
    <r>
      <rPr>
        <sz val="10"/>
        <rFont val="Arial Cyr"/>
        <family val="0"/>
      </rPr>
      <t xml:space="preserve"> (в дошкольных образовательных учреждениях, общеобразовательных учреждениях, школах-интернатах, реализующих программы начального общего, основного общего и среднего (полного) общего образования (за исключением специальных (коррекционных) учреждений), учреждениях дополнительного образования детей)</t>
    </r>
  </si>
  <si>
    <r>
      <t xml:space="preserve"> - работают в системе общего образования</t>
    </r>
    <r>
      <rPr>
        <sz val="10"/>
        <rFont val="Arial Cyr"/>
        <family val="0"/>
      </rPr>
      <t xml:space="preserve"> (включая учреждения для детей дошкольного и младшего школьного возраста, общеобразовательные школы-интернаты, реализующие программы начального общего, основного общего, среднего (полного) общего образования (за исключением специальных (коррекционных) учреждений))</t>
    </r>
  </si>
  <si>
    <r>
      <t xml:space="preserve">Результаты государственной (итоговой) аттестации выпускников дневных образовательных учреждений 
</t>
    </r>
    <r>
      <rPr>
        <b/>
        <sz val="12"/>
        <color indexed="10"/>
        <rFont val="Arial Cyr"/>
        <family val="2"/>
      </rPr>
      <t>(2009/2010 уч.год.)</t>
    </r>
  </si>
  <si>
    <t xml:space="preserve"> - оставлены на повторный год обучения</t>
  </si>
  <si>
    <r>
      <t xml:space="preserve">Результаты государственной (итоговой) аттестации выпускников вечерних школ </t>
    </r>
    <r>
      <rPr>
        <b/>
        <sz val="12"/>
        <color indexed="10"/>
        <rFont val="Arial Cyr"/>
        <family val="2"/>
      </rPr>
      <t>(2009/2010 уч.год.)</t>
    </r>
  </si>
  <si>
    <t>(за 2009/2010 учебный год)</t>
  </si>
  <si>
    <r>
      <t xml:space="preserve">Сведения об обучающихся, не завершивших образование данного уровня 
</t>
    </r>
    <r>
      <rPr>
        <b/>
        <sz val="12"/>
        <color indexed="10"/>
        <rFont val="Arial Cyr"/>
        <family val="2"/>
      </rPr>
      <t>(2009/2010 уч.год)</t>
    </r>
  </si>
  <si>
    <t>включая обучающихся в образовательных учреждениях для детей дошкольного и младшего школьного возраста, школах-интернатах, реализующих программы начального общего, основного общего и среднего (полного) общего образования (за исключением специальных (коррекционных) учреждений для обучающихся с отклонениями в развитии)</t>
  </si>
  <si>
    <t>Количество обучающихся 1-4 классов, выбывших из образовательных учреждений в течение года без продолжения образования (всего)</t>
  </si>
  <si>
    <t>Число образовательных учреждений для детей дошкольного и младшего школьного возраста</t>
  </si>
  <si>
    <t xml:space="preserve"> - от 2 до 3 лет</t>
  </si>
  <si>
    <t>(на конец 2009/2010 уч.года)</t>
  </si>
  <si>
    <t xml:space="preserve">  - из них получающих дополнительное питание во время лечения осенью и весной в 2009/2010 учебном году</t>
  </si>
  <si>
    <r>
      <t xml:space="preserve">Образовательное учреждение является юридическим лицом при наличии у него ИНН и ОГРН. При заполнении данного раздела филиалы, не являющиеся юридическими лицами, не должны входить в количество учреждений. Количество обучающихся в данных филиалах прибавляется к количеству обучающихся общеобразовательных учреждений, к которым относятся данные филиалы. В количество обучающихся общеобразовательных учреждений </t>
    </r>
    <r>
      <rPr>
        <u val="single"/>
        <sz val="10"/>
        <rFont val="Arial Cyr"/>
        <family val="0"/>
      </rPr>
      <t>включаются обучающиеся специальных (коррекционных) классов, классов компенсирующего обучения, классов очно-заочного обучения и консультационных пунктов</t>
    </r>
  </si>
  <si>
    <t>В количество выпускников включаются обучающиеся общеобразовательных школ-интернатов (за исключением специальных (коррекционных) школ и школ-интернатов), специальных (коррекционных) классов, классов компенсирующего обучения, классов очно-заочного обучения и консультационных пунктов при общеобразовательных учреждениях и общеобразовательных школах-интернатах</t>
  </si>
  <si>
    <r>
      <t>Количество специальных (коррекционных) классов в общеобразовательных учреждениях и школах-интернатах, реализующих программы начального общего, основного общего и среднего (полного) общего образования</t>
    </r>
    <r>
      <rPr>
        <sz val="10"/>
        <rFont val="Arial Cyr"/>
        <family val="0"/>
      </rPr>
      <t xml:space="preserve"> (за исключением специальных (коррекционных) учреждений для обучающихся с отклонениями в развитии)</t>
    </r>
  </si>
  <si>
    <r>
      <t xml:space="preserve">Количество  классов компенсирующего обучения в общеобразовательных учреждениях и школах-интернатах, реализующих программы начального общего, основного общего и среднего (полного) общего образования </t>
    </r>
    <r>
      <rPr>
        <sz val="10"/>
        <rFont val="Arial Cyr"/>
        <family val="0"/>
      </rPr>
      <t>(за исключением специальных (коррекционных) учреждений для обучающихся с отклонениями в развитии)</t>
    </r>
  </si>
  <si>
    <r>
      <t>Всего педагогических работников</t>
    </r>
    <r>
      <rPr>
        <sz val="10"/>
        <rFont val="Arial Cyr"/>
        <family val="0"/>
      </rPr>
      <t xml:space="preserve"> (в дошкольных образовательных учреждениях, общеобразовательных учреждениях, школах-интернатах, реализующих программы начального общего, основного общего и среднего (полного) общего образования (за исключением специальных </t>
    </r>
  </si>
  <si>
    <t>Количество обучающихся, охваченных горячим питанием в учреждениях основного общего образования (юридических лиц, без филиалов)</t>
  </si>
  <si>
    <t xml:space="preserve">На конец 2009/2010 уч.года            (оперативные данные)
</t>
  </si>
  <si>
    <t>4.3.1.</t>
  </si>
  <si>
    <t>4.3.2.</t>
  </si>
  <si>
    <t>4.3.3.</t>
  </si>
  <si>
    <t>4.4.1.</t>
  </si>
  <si>
    <t>4.4.2.</t>
  </si>
  <si>
    <t>4.4.3.</t>
  </si>
  <si>
    <t>4.5.1.</t>
  </si>
  <si>
    <t>4.5.2.</t>
  </si>
  <si>
    <t>4.5.3.</t>
  </si>
  <si>
    <t>4.6.1.</t>
  </si>
  <si>
    <t>4.6.2.</t>
  </si>
  <si>
    <t>4.6.3.</t>
  </si>
  <si>
    <t>4.7.1.</t>
  </si>
  <si>
    <t>4.7.2.</t>
  </si>
  <si>
    <t>4.7.3.</t>
  </si>
  <si>
    <t>6.4.</t>
  </si>
  <si>
    <t>6.5.</t>
  </si>
  <si>
    <t>7.6.</t>
  </si>
  <si>
    <t>7.7.</t>
  </si>
  <si>
    <t>7.8.</t>
  </si>
  <si>
    <t>7.9.</t>
  </si>
  <si>
    <t>7.10.</t>
  </si>
  <si>
    <t>3.4.1.</t>
  </si>
  <si>
    <t>3.4.2.</t>
  </si>
  <si>
    <t>3.4.3.</t>
  </si>
  <si>
    <t>3.4.4.</t>
  </si>
  <si>
    <t>3.5.1.</t>
  </si>
  <si>
    <t>3.5.2.</t>
  </si>
  <si>
    <t>3.5.3.</t>
  </si>
  <si>
    <t>3.5.4.</t>
  </si>
  <si>
    <t>3.6.1.</t>
  </si>
  <si>
    <t>3.6.2.</t>
  </si>
  <si>
    <t>3.6.3.</t>
  </si>
  <si>
    <t>3.6.4.</t>
  </si>
  <si>
    <t>3.7.1.</t>
  </si>
  <si>
    <t>3.7.2.</t>
  </si>
  <si>
    <t>3.7.3.</t>
  </si>
  <si>
    <t>3.7.4.</t>
  </si>
  <si>
    <t>3.8.</t>
  </si>
  <si>
    <t>3.8.1.</t>
  </si>
  <si>
    <t>3.8.2.</t>
  </si>
  <si>
    <t>3.8.3.</t>
  </si>
  <si>
    <t>3.8.4.</t>
  </si>
  <si>
    <t>6.6.</t>
  </si>
  <si>
    <t>6.7.</t>
  </si>
  <si>
    <t>6.8.</t>
  </si>
  <si>
    <t>6.9.</t>
  </si>
  <si>
    <t>Оперативные данные по состоянию на конец 2009/2010 учебного года (к 10.06.2010 г.)</t>
  </si>
  <si>
    <t xml:space="preserve">Бондарского района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</si>
</sst>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 indent="3"/>
      <protection/>
    </xf>
    <xf numFmtId="0" fontId="0" fillId="0" borderId="12" xfId="0" applyBorder="1" applyAlignment="1" applyProtection="1">
      <alignment horizontal="left" vertical="top" wrapText="1" indent="5"/>
      <protection/>
    </xf>
    <xf numFmtId="164" fontId="0" fillId="24" borderId="14" xfId="0" applyNumberFormat="1" applyFill="1" applyBorder="1" applyAlignment="1" applyProtection="1">
      <alignment horizontal="center" vertical="center"/>
      <protection/>
    </xf>
    <xf numFmtId="164" fontId="0" fillId="24" borderId="10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ill="1" applyBorder="1" applyAlignment="1" applyProtection="1">
      <alignment horizontal="center" vertical="center"/>
      <protection/>
    </xf>
    <xf numFmtId="0" fontId="0" fillId="24" borderId="15" xfId="0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top" wrapText="1" indent="3"/>
      <protection/>
    </xf>
    <xf numFmtId="164" fontId="0" fillId="24" borderId="13" xfId="0" applyNumberFormat="1" applyFill="1" applyBorder="1" applyAlignment="1" applyProtection="1">
      <alignment horizontal="center" vertical="center"/>
      <protection/>
    </xf>
    <xf numFmtId="164" fontId="0" fillId="24" borderId="16" xfId="0" applyNumberFormat="1" applyFill="1" applyBorder="1" applyAlignment="1" applyProtection="1">
      <alignment horizontal="center" vertical="center"/>
      <protection/>
    </xf>
    <xf numFmtId="164" fontId="0" fillId="24" borderId="17" xfId="0" applyNumberFormat="1" applyFill="1" applyBorder="1" applyAlignment="1" applyProtection="1">
      <alignment horizontal="center" vertical="center"/>
      <protection/>
    </xf>
    <xf numFmtId="164" fontId="0" fillId="24" borderId="18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/>
      <protection/>
    </xf>
    <xf numFmtId="0" fontId="0" fillId="24" borderId="13" xfId="0" applyNumberFormat="1" applyFill="1" applyBorder="1" applyAlignment="1" applyProtection="1">
      <alignment horizontal="center" vertical="center"/>
      <protection/>
    </xf>
    <xf numFmtId="0" fontId="0" fillId="24" borderId="19" xfId="0" applyNumberFormat="1" applyFill="1" applyBorder="1" applyAlignment="1" applyProtection="1">
      <alignment horizontal="center" vertical="center"/>
      <protection/>
    </xf>
    <xf numFmtId="0" fontId="0" fillId="24" borderId="16" xfId="0" applyNumberFormat="1" applyFill="1" applyBorder="1" applyAlignment="1" applyProtection="1">
      <alignment horizontal="center" vertical="center"/>
      <protection/>
    </xf>
    <xf numFmtId="164" fontId="0" fillId="24" borderId="19" xfId="0" applyNumberFormat="1" applyFill="1" applyBorder="1" applyAlignment="1" applyProtection="1">
      <alignment horizontal="center" vertical="center"/>
      <protection/>
    </xf>
    <xf numFmtId="0" fontId="0" fillId="24" borderId="20" xfId="0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wrapText="1"/>
      <protection/>
    </xf>
    <xf numFmtId="0" fontId="8" fillId="0" borderId="23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indent="5"/>
      <protection/>
    </xf>
    <xf numFmtId="0" fontId="0" fillId="0" borderId="12" xfId="0" applyFont="1" applyBorder="1" applyAlignment="1" applyProtection="1">
      <alignment horizontal="left" wrapText="1" indent="5"/>
      <protection/>
    </xf>
    <xf numFmtId="0" fontId="0" fillId="0" borderId="22" xfId="0" applyFont="1" applyBorder="1" applyAlignment="1" applyProtection="1">
      <alignment horizontal="left" indent="5"/>
      <protection/>
    </xf>
    <xf numFmtId="0" fontId="8" fillId="0" borderId="12" xfId="0" applyFont="1" applyBorder="1" applyAlignment="1" applyProtection="1">
      <alignment/>
      <protection/>
    </xf>
    <xf numFmtId="0" fontId="0" fillId="24" borderId="24" xfId="0" applyNumberForma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indent="5"/>
      <protection/>
    </xf>
    <xf numFmtId="0" fontId="4" fillId="0" borderId="12" xfId="0" applyFont="1" applyBorder="1" applyAlignment="1" applyProtection="1">
      <alignment horizontal="left" indent="5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 indent="3"/>
      <protection/>
    </xf>
    <xf numFmtId="0" fontId="0" fillId="0" borderId="22" xfId="0" applyFont="1" applyBorder="1" applyAlignment="1" applyProtection="1">
      <alignment horizontal="left" vertical="top" wrapText="1" indent="3"/>
      <protection/>
    </xf>
    <xf numFmtId="0" fontId="0" fillId="0" borderId="12" xfId="0" applyFont="1" applyBorder="1" applyAlignment="1" applyProtection="1">
      <alignment horizontal="left" vertical="top" wrapText="1" indent="5"/>
      <protection/>
    </xf>
    <xf numFmtId="0" fontId="0" fillId="0" borderId="22" xfId="0" applyFont="1" applyBorder="1" applyAlignment="1" applyProtection="1">
      <alignment horizontal="left" vertical="top" wrapText="1" indent="5"/>
      <protection/>
    </xf>
    <xf numFmtId="0" fontId="0" fillId="0" borderId="25" xfId="0" applyBorder="1" applyAlignment="1" applyProtection="1">
      <alignment horizontal="left" vertical="top"/>
      <protection/>
    </xf>
    <xf numFmtId="0" fontId="0" fillId="24" borderId="26" xfId="0" applyNumberForma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top" wrapText="1" indent="5"/>
      <protection/>
    </xf>
    <xf numFmtId="0" fontId="0" fillId="24" borderId="27" xfId="0" applyNumberForma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24" borderId="29" xfId="0" applyNumberForma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24" borderId="30" xfId="0" applyNumberFormat="1" applyFill="1" applyBorder="1" applyAlignment="1" applyProtection="1">
      <alignment horizontal="center" vertical="center"/>
      <protection/>
    </xf>
    <xf numFmtId="0" fontId="0" fillId="24" borderId="31" xfId="0" applyNumberForma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24" borderId="32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left" vertical="top" wrapText="1" indent="3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wrapText="1"/>
      <protection/>
    </xf>
    <xf numFmtId="0" fontId="8" fillId="0" borderId="33" xfId="0" applyFont="1" applyBorder="1" applyAlignment="1" applyProtection="1">
      <alignment horizontal="left" vertical="top" wrapText="1"/>
      <protection/>
    </xf>
    <xf numFmtId="0" fontId="0" fillId="24" borderId="34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 indent="3"/>
      <protection/>
    </xf>
    <xf numFmtId="0" fontId="8" fillId="0" borderId="33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left" wrapText="1" indent="3"/>
      <protection/>
    </xf>
    <xf numFmtId="0" fontId="0" fillId="0" borderId="12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1" fillId="0" borderId="33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horizontal="left" vertical="top" wrapText="1" indent="2"/>
      <protection/>
    </xf>
    <xf numFmtId="0" fontId="0" fillId="0" borderId="22" xfId="0" applyBorder="1" applyAlignment="1" applyProtection="1">
      <alignment horizontal="left" vertical="top" wrapText="1" indent="3"/>
      <protection/>
    </xf>
    <xf numFmtId="0" fontId="1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left" vertical="top" wrapText="1" indent="5"/>
      <protection/>
    </xf>
    <xf numFmtId="0" fontId="0" fillId="0" borderId="0" xfId="0" applyFont="1" applyBorder="1" applyAlignment="1" applyProtection="1">
      <alignment horizontal="left" vertical="top" wrapText="1" indent="2"/>
      <protection/>
    </xf>
    <xf numFmtId="0" fontId="0" fillId="0" borderId="14" xfId="0" applyBorder="1" applyAlignment="1" applyProtection="1">
      <alignment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left" vertical="top" wrapText="1" inden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left" vertical="top" wrapText="1" indent="3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26" xfId="0" applyFont="1" applyBorder="1" applyAlignment="1" applyProtection="1">
      <alignment vertical="top" wrapText="1"/>
      <protection/>
    </xf>
    <xf numFmtId="0" fontId="1" fillId="0" borderId="33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left" vertical="top" wrapText="1" indent="2"/>
      <protection/>
    </xf>
    <xf numFmtId="0" fontId="8" fillId="0" borderId="22" xfId="0" applyFont="1" applyBorder="1" applyAlignment="1" applyProtection="1">
      <alignment horizontal="left" vertical="top" wrapText="1"/>
      <protection/>
    </xf>
    <xf numFmtId="164" fontId="0" fillId="24" borderId="41" xfId="0" applyNumberFormat="1" applyFill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top" wrapText="1"/>
      <protection/>
    </xf>
    <xf numFmtId="0" fontId="0" fillId="24" borderId="43" xfId="0" applyNumberFormat="1" applyFill="1" applyBorder="1" applyAlignment="1" applyProtection="1">
      <alignment horizontal="center" vertical="center"/>
      <protection/>
    </xf>
    <xf numFmtId="0" fontId="0" fillId="0" borderId="44" xfId="0" applyNumberFormat="1" applyFill="1" applyBorder="1" applyAlignment="1" applyProtection="1">
      <alignment horizontal="center" vertical="center"/>
      <protection locked="0"/>
    </xf>
    <xf numFmtId="0" fontId="0" fillId="0" borderId="45" xfId="0" applyNumberFormat="1" applyFill="1" applyBorder="1" applyAlignment="1" applyProtection="1">
      <alignment horizontal="center" vertical="center"/>
      <protection locked="0"/>
    </xf>
    <xf numFmtId="0" fontId="0" fillId="24" borderId="46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top" wrapText="1" indent="2"/>
      <protection/>
    </xf>
    <xf numFmtId="0" fontId="0" fillId="0" borderId="12" xfId="0" applyFont="1" applyBorder="1" applyAlignment="1" applyProtection="1">
      <alignment horizontal="left" vertical="top" wrapText="1" indent="2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left" vertical="top" wrapText="1" indent="3"/>
      <protection/>
    </xf>
    <xf numFmtId="164" fontId="0" fillId="24" borderId="15" xfId="0" applyNumberFormat="1" applyFill="1" applyBorder="1" applyAlignment="1" applyProtection="1">
      <alignment horizontal="center" vertical="center"/>
      <protection/>
    </xf>
    <xf numFmtId="164" fontId="0" fillId="24" borderId="20" xfId="0" applyNumberFormat="1" applyFill="1" applyBorder="1" applyAlignment="1" applyProtection="1">
      <alignment horizontal="center" vertical="center"/>
      <protection/>
    </xf>
    <xf numFmtId="164" fontId="0" fillId="24" borderId="34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1" fillId="0" borderId="33" xfId="0" applyFont="1" applyBorder="1" applyAlignment="1" applyProtection="1">
      <alignment horizontal="center" vertical="top"/>
      <protection/>
    </xf>
    <xf numFmtId="14" fontId="0" fillId="0" borderId="12" xfId="0" applyNumberFormat="1" applyBorder="1" applyAlignment="1" applyProtection="1">
      <alignment horizontal="center" vertical="top"/>
      <protection/>
    </xf>
    <xf numFmtId="14" fontId="0" fillId="0" borderId="22" xfId="0" applyNumberFormat="1" applyBorder="1" applyAlignment="1" applyProtection="1">
      <alignment horizontal="center" vertical="top"/>
      <protection/>
    </xf>
    <xf numFmtId="16" fontId="0" fillId="0" borderId="12" xfId="0" applyNumberForma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horizontal="center" vertical="top"/>
      <protection/>
    </xf>
    <xf numFmtId="14" fontId="1" fillId="0" borderId="33" xfId="0" applyNumberFormat="1" applyFont="1" applyBorder="1" applyAlignment="1" applyProtection="1">
      <alignment horizontal="center" vertical="top"/>
      <protection/>
    </xf>
    <xf numFmtId="14" fontId="1" fillId="0" borderId="12" xfId="0" applyNumberFormat="1" applyFont="1" applyBorder="1" applyAlignment="1" applyProtection="1">
      <alignment horizontal="center" vertical="top"/>
      <protection/>
    </xf>
    <xf numFmtId="0" fontId="1" fillId="0" borderId="33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1" fillId="0" borderId="26" xfId="0" applyFont="1" applyBorder="1" applyAlignment="1" applyProtection="1">
      <alignment horizontal="center" vertical="top"/>
      <protection/>
    </xf>
    <xf numFmtId="0" fontId="1" fillId="0" borderId="47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2" xfId="0" applyNumberFormat="1" applyBorder="1" applyAlignment="1" applyProtection="1">
      <alignment horizontal="center" vertical="top"/>
      <protection/>
    </xf>
    <xf numFmtId="0" fontId="1" fillId="0" borderId="42" xfId="0" applyFont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24" borderId="17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0" fillId="0" borderId="38" xfId="0" applyNumberFormat="1" applyFill="1" applyBorder="1" applyAlignment="1" applyProtection="1">
      <alignment horizontal="center" vertical="center"/>
      <protection/>
    </xf>
    <xf numFmtId="0" fontId="0" fillId="24" borderId="48" xfId="0" applyNumberFormat="1" applyFill="1" applyBorder="1" applyAlignment="1" applyProtection="1">
      <alignment horizontal="center" vertical="center"/>
      <protection/>
    </xf>
    <xf numFmtId="0" fontId="8" fillId="24" borderId="33" xfId="0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left" vertical="top" wrapText="1" indent="5"/>
      <protection/>
    </xf>
    <xf numFmtId="0" fontId="4" fillId="0" borderId="21" xfId="0" applyFont="1" applyBorder="1" applyAlignment="1" applyProtection="1">
      <alignment horizontal="left" vertical="top" wrapText="1" indent="3"/>
      <protection/>
    </xf>
    <xf numFmtId="0" fontId="0" fillId="0" borderId="22" xfId="0" applyFont="1" applyBorder="1" applyAlignment="1" applyProtection="1">
      <alignment horizontal="left" vertical="top" wrapText="1" indent="3"/>
      <protection/>
    </xf>
    <xf numFmtId="0" fontId="4" fillId="0" borderId="22" xfId="0" applyFont="1" applyBorder="1" applyAlignment="1" applyProtection="1">
      <alignment horizontal="left" vertical="top" wrapText="1" indent="3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2" xfId="0" applyNumberFormat="1" applyFont="1" applyBorder="1" applyAlignment="1" applyProtection="1">
      <alignment horizontal="center" vertical="top" wrapText="1"/>
      <protection/>
    </xf>
    <xf numFmtId="0" fontId="0" fillId="24" borderId="38" xfId="0" applyNumberFormat="1" applyFill="1" applyBorder="1" applyAlignment="1" applyProtection="1">
      <alignment horizontal="center" vertical="center"/>
      <protection/>
    </xf>
    <xf numFmtId="0" fontId="0" fillId="24" borderId="37" xfId="0" applyNumberForma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left" vertical="top" wrapText="1" indent="3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22" xfId="0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left" vertical="top" wrapText="1" indent="1"/>
      <protection/>
    </xf>
    <xf numFmtId="0" fontId="1" fillId="0" borderId="33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2" xfId="0" applyFill="1" applyBorder="1" applyAlignment="1" applyProtection="1">
      <alignment horizontal="left" vertical="top" wrapText="1" indent="2"/>
      <protection/>
    </xf>
    <xf numFmtId="0" fontId="0" fillId="0" borderId="22" xfId="0" applyFill="1" applyBorder="1" applyAlignment="1" applyProtection="1">
      <alignment horizontal="left" vertical="top" wrapText="1" indent="3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 wrapText="1" indent="2"/>
      <protection/>
    </xf>
    <xf numFmtId="0" fontId="4" fillId="0" borderId="0" xfId="0" applyFont="1" applyFill="1" applyBorder="1" applyAlignment="1" applyProtection="1">
      <alignment vertical="top" wrapText="1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10" fontId="0" fillId="0" borderId="15" xfId="0" applyNumberFormat="1" applyFont="1" applyFill="1" applyBorder="1" applyAlignment="1" applyProtection="1">
      <alignment horizontal="center" vertical="center"/>
      <protection/>
    </xf>
    <xf numFmtId="10" fontId="0" fillId="0" borderId="20" xfId="0" applyNumberFormat="1" applyFont="1" applyFill="1" applyBorder="1" applyAlignment="1" applyProtection="1">
      <alignment horizontal="center" vertical="center"/>
      <protection/>
    </xf>
    <xf numFmtId="10" fontId="0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top" wrapText="1"/>
      <protection/>
    </xf>
    <xf numFmtId="10" fontId="0" fillId="0" borderId="32" xfId="0" applyNumberFormat="1" applyFont="1" applyFill="1" applyBorder="1" applyAlignment="1" applyProtection="1">
      <alignment horizontal="center" vertical="center"/>
      <protection/>
    </xf>
    <xf numFmtId="10" fontId="0" fillId="0" borderId="35" xfId="0" applyNumberFormat="1" applyFont="1" applyFill="1" applyBorder="1" applyAlignment="1" applyProtection="1">
      <alignment horizontal="center" vertical="center"/>
      <protection/>
    </xf>
    <xf numFmtId="1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0" fillId="0" borderId="28" xfId="0" applyFon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1" fillId="0" borderId="42" xfId="0" applyFont="1" applyFill="1" applyBorder="1" applyAlignment="1" applyProtection="1">
      <alignment horizontal="center" vertical="top"/>
      <protection/>
    </xf>
    <xf numFmtId="0" fontId="8" fillId="0" borderId="43" xfId="0" applyFont="1" applyFill="1" applyBorder="1" applyAlignment="1" applyProtection="1">
      <alignment vertical="top" wrapText="1"/>
      <protection/>
    </xf>
    <xf numFmtId="1" fontId="0" fillId="0" borderId="49" xfId="0" applyNumberFormat="1" applyFill="1" applyBorder="1" applyAlignment="1" applyProtection="1">
      <alignment horizontal="center" vertical="center"/>
      <protection/>
    </xf>
    <xf numFmtId="1" fontId="0" fillId="0" borderId="44" xfId="0" applyNumberFormat="1" applyFill="1" applyBorder="1" applyAlignment="1" applyProtection="1">
      <alignment horizontal="center" vertical="center"/>
      <protection/>
    </xf>
    <xf numFmtId="1" fontId="0" fillId="0" borderId="45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 indent="2"/>
      <protection/>
    </xf>
    <xf numFmtId="0" fontId="1" fillId="0" borderId="22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top" wrapText="1" indent="2"/>
      <protection/>
    </xf>
    <xf numFmtId="10" fontId="0" fillId="0" borderId="32" xfId="0" applyNumberFormat="1" applyFill="1" applyBorder="1" applyAlignment="1" applyProtection="1">
      <alignment horizontal="center" vertical="center"/>
      <protection/>
    </xf>
    <xf numFmtId="10" fontId="0" fillId="0" borderId="35" xfId="0" applyNumberFormat="1" applyFill="1" applyBorder="1" applyAlignment="1" applyProtection="1">
      <alignment horizontal="center" vertical="center"/>
      <protection/>
    </xf>
    <xf numFmtId="10" fontId="0" fillId="0" borderId="38" xfId="0" applyNumberForma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left" vertical="top" wrapText="1" indent="3"/>
      <protection/>
    </xf>
    <xf numFmtId="0" fontId="0" fillId="0" borderId="12" xfId="0" applyFill="1" applyBorder="1" applyAlignment="1" applyProtection="1">
      <alignment horizontal="left" vertical="top" wrapText="1" indent="5"/>
      <protection/>
    </xf>
    <xf numFmtId="10" fontId="0" fillId="0" borderId="13" xfId="0" applyNumberForma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1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left" vertical="top" wrapText="1" indent="5"/>
      <protection/>
    </xf>
    <xf numFmtId="0" fontId="1" fillId="0" borderId="33" xfId="0" applyFont="1" applyFill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 indent="3"/>
      <protection/>
    </xf>
    <xf numFmtId="0" fontId="0" fillId="0" borderId="12" xfId="0" applyFont="1" applyFill="1" applyBorder="1" applyAlignment="1" applyProtection="1">
      <alignment horizontal="left" vertical="top" wrapText="1" indent="2"/>
      <protection/>
    </xf>
    <xf numFmtId="0" fontId="4" fillId="0" borderId="12" xfId="0" applyFont="1" applyFill="1" applyBorder="1" applyAlignment="1" applyProtection="1">
      <alignment horizontal="left" vertical="top" wrapText="1" indent="3"/>
      <protection/>
    </xf>
    <xf numFmtId="0" fontId="0" fillId="0" borderId="22" xfId="0" applyFont="1" applyFill="1" applyBorder="1" applyAlignment="1" applyProtection="1">
      <alignment horizontal="left" vertical="top" wrapText="1" indent="3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34" xfId="0" applyNumberFormat="1" applyFill="1" applyBorder="1" applyAlignment="1" applyProtection="1">
      <alignment horizontal="center" vertical="center"/>
      <protection/>
    </xf>
    <xf numFmtId="16" fontId="0" fillId="0" borderId="12" xfId="0" applyNumberFormat="1" applyFill="1" applyBorder="1" applyAlignment="1" applyProtection="1">
      <alignment horizontal="center" vertical="top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top" wrapText="1" indent="7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top" wrapTex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8" fillId="0" borderId="22" xfId="0" applyFont="1" applyFill="1" applyBorder="1" applyAlignment="1" applyProtection="1">
      <alignment horizontal="left" vertical="top" wrapText="1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top"/>
      <protection/>
    </xf>
    <xf numFmtId="14" fontId="1" fillId="0" borderId="33" xfId="0" applyNumberFormat="1" applyFont="1" applyFill="1" applyBorder="1" applyAlignment="1" applyProtection="1">
      <alignment horizontal="center" vertical="top"/>
      <protection/>
    </xf>
    <xf numFmtId="14" fontId="1" fillId="0" borderId="12" xfId="0" applyNumberFormat="1" applyFont="1" applyFill="1" applyBorder="1" applyAlignment="1" applyProtection="1">
      <alignment horizontal="center" vertical="top"/>
      <protection/>
    </xf>
    <xf numFmtId="14" fontId="0" fillId="0" borderId="22" xfId="0" applyNumberForma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1" fillId="0" borderId="33" xfId="0" applyFont="1" applyFill="1" applyBorder="1" applyAlignment="1" applyProtection="1">
      <alignment horizontal="center" vertical="top"/>
      <protection/>
    </xf>
    <xf numFmtId="0" fontId="1" fillId="0" borderId="21" xfId="0" applyFont="1" applyFill="1" applyBorder="1" applyAlignment="1" applyProtection="1">
      <alignment horizontal="center" vertical="top"/>
      <protection/>
    </xf>
    <xf numFmtId="0" fontId="0" fillId="0" borderId="21" xfId="0" applyFont="1" applyFill="1" applyBorder="1" applyAlignment="1" applyProtection="1">
      <alignment horizontal="left" vertical="top" wrapText="1" indent="3"/>
      <protection/>
    </xf>
    <xf numFmtId="0" fontId="0" fillId="0" borderId="14" xfId="0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wrapText="1"/>
      <protection/>
    </xf>
    <xf numFmtId="0" fontId="1" fillId="0" borderId="26" xfId="0" applyFont="1" applyFill="1" applyBorder="1" applyAlignment="1" applyProtection="1">
      <alignment horizontal="center" vertical="top"/>
      <protection/>
    </xf>
    <xf numFmtId="0" fontId="8" fillId="0" borderId="23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indent="3"/>
      <protection/>
    </xf>
    <xf numFmtId="0" fontId="0" fillId="0" borderId="12" xfId="0" applyFont="1" applyFill="1" applyBorder="1" applyAlignment="1" applyProtection="1">
      <alignment horizontal="left" indent="5"/>
      <protection/>
    </xf>
    <xf numFmtId="0" fontId="0" fillId="0" borderId="12" xfId="0" applyFont="1" applyFill="1" applyBorder="1" applyAlignment="1" applyProtection="1">
      <alignment horizontal="left" wrapText="1" indent="5"/>
      <protection/>
    </xf>
    <xf numFmtId="0" fontId="0" fillId="0" borderId="22" xfId="0" applyFont="1" applyFill="1" applyBorder="1" applyAlignment="1" applyProtection="1">
      <alignment horizontal="left" indent="5"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 indent="5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 indent="3"/>
      <protection/>
    </xf>
    <xf numFmtId="0" fontId="0" fillId="0" borderId="22" xfId="0" applyFont="1" applyFill="1" applyBorder="1" applyAlignment="1" applyProtection="1">
      <alignment horizontal="left" vertical="top" wrapText="1" indent="3"/>
      <protection/>
    </xf>
    <xf numFmtId="0" fontId="0" fillId="0" borderId="12" xfId="0" applyFont="1" applyFill="1" applyBorder="1" applyAlignment="1" applyProtection="1">
      <alignment horizontal="left" vertical="top" wrapText="1" indent="5"/>
      <protection/>
    </xf>
    <xf numFmtId="0" fontId="0" fillId="0" borderId="12" xfId="0" applyNumberForma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 applyProtection="1">
      <alignment horizontal="left" vertical="top" wrapText="1" indent="5"/>
      <protection/>
    </xf>
    <xf numFmtId="164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top" wrapText="1" indent="5"/>
      <protection/>
    </xf>
    <xf numFmtId="164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41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horizontal="left" vertical="top" wrapText="1"/>
      <protection/>
    </xf>
    <xf numFmtId="0" fontId="0" fillId="0" borderId="28" xfId="0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left" vertical="top"/>
      <protection/>
    </xf>
    <xf numFmtId="0" fontId="0" fillId="0" borderId="30" xfId="0" applyNumberFormat="1" applyFill="1" applyBorder="1" applyAlignment="1" applyProtection="1">
      <alignment horizontal="center" vertical="center"/>
      <protection/>
    </xf>
    <xf numFmtId="0" fontId="0" fillId="0" borderId="31" xfId="0" applyNumberFormat="1" applyFill="1" applyBorder="1" applyAlignment="1" applyProtection="1">
      <alignment horizontal="center" vertical="center"/>
      <protection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horizontal="left" vertical="top" wrapText="1" indent="3"/>
      <protection/>
    </xf>
    <xf numFmtId="0" fontId="5" fillId="0" borderId="0" xfId="0" applyFont="1" applyFill="1" applyAlignment="1" applyProtection="1">
      <alignment wrapText="1"/>
      <protection/>
    </xf>
    <xf numFmtId="10" fontId="0" fillId="0" borderId="48" xfId="0" applyNumberFormat="1" applyFill="1" applyBorder="1" applyAlignment="1" applyProtection="1">
      <alignment horizontal="center" vertical="center"/>
      <protection/>
    </xf>
    <xf numFmtId="10" fontId="0" fillId="0" borderId="36" xfId="0" applyNumberFormat="1" applyFill="1" applyBorder="1" applyAlignment="1" applyProtection="1">
      <alignment horizontal="center" vertical="center"/>
      <protection/>
    </xf>
    <xf numFmtId="10" fontId="0" fillId="0" borderId="39" xfId="0" applyNumberFormat="1" applyFill="1" applyBorder="1" applyAlignment="1" applyProtection="1">
      <alignment horizontal="center" vertical="center"/>
      <protection/>
    </xf>
    <xf numFmtId="166" fontId="0" fillId="0" borderId="13" xfId="0" applyNumberFormat="1" applyFill="1" applyBorder="1" applyAlignment="1" applyProtection="1">
      <alignment horizontal="center" vertical="center"/>
      <protection/>
    </xf>
    <xf numFmtId="166" fontId="0" fillId="0" borderId="10" xfId="0" applyNumberFormat="1" applyFill="1" applyBorder="1" applyAlignment="1" applyProtection="1">
      <alignment horizontal="center" vertical="center"/>
      <protection/>
    </xf>
    <xf numFmtId="166" fontId="0" fillId="0" borderId="16" xfId="0" applyNumberFormat="1" applyFill="1" applyBorder="1" applyAlignment="1" applyProtection="1">
      <alignment horizontal="center" vertical="center"/>
      <protection/>
    </xf>
    <xf numFmtId="10" fontId="0" fillId="0" borderId="15" xfId="0" applyNumberFormat="1" applyFill="1" applyBorder="1" applyAlignment="1" applyProtection="1">
      <alignment horizontal="center" vertical="center"/>
      <protection/>
    </xf>
    <xf numFmtId="10" fontId="0" fillId="0" borderId="20" xfId="0" applyNumberFormat="1" applyFill="1" applyBorder="1" applyAlignment="1" applyProtection="1">
      <alignment horizontal="center" vertical="center"/>
      <protection/>
    </xf>
    <xf numFmtId="10" fontId="0" fillId="0" borderId="34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left" wrapText="1" indent="3"/>
      <protection/>
    </xf>
    <xf numFmtId="0" fontId="1" fillId="0" borderId="0" xfId="0" applyFont="1" applyBorder="1" applyAlignment="1" applyProtection="1">
      <alignment horizontal="center"/>
      <protection/>
    </xf>
    <xf numFmtId="0" fontId="0" fillId="24" borderId="46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 vertical="top"/>
      <protection/>
    </xf>
    <xf numFmtId="0" fontId="1" fillId="0" borderId="30" xfId="0" applyFont="1" applyFill="1" applyBorder="1" applyAlignment="1" applyProtection="1">
      <alignment horizontal="left" vertical="top"/>
      <protection/>
    </xf>
    <xf numFmtId="0" fontId="0" fillId="0" borderId="51" xfId="0" applyFill="1" applyBorder="1" applyAlignment="1" applyProtection="1">
      <alignment horizontal="left" vertical="top"/>
      <protection/>
    </xf>
    <xf numFmtId="0" fontId="0" fillId="0" borderId="52" xfId="0" applyFill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 vertical="top" wrapText="1"/>
      <protection/>
    </xf>
    <xf numFmtId="0" fontId="1" fillId="0" borderId="54" xfId="0" applyFont="1" applyBorder="1" applyAlignment="1" applyProtection="1">
      <alignment horizontal="center" vertical="top"/>
      <protection/>
    </xf>
    <xf numFmtId="0" fontId="1" fillId="0" borderId="55" xfId="0" applyFont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horizontal="center" vertical="top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5" fillId="0" borderId="14" xfId="0" applyNumberFormat="1" applyFont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27" xfId="0" applyFill="1" applyBorder="1" applyAlignment="1" applyProtection="1">
      <alignment horizontal="left" vertical="top"/>
      <protection/>
    </xf>
    <xf numFmtId="0" fontId="0" fillId="0" borderId="28" xfId="0" applyFill="1" applyBorder="1" applyAlignment="1" applyProtection="1">
      <alignment horizontal="left" vertical="top"/>
      <protection/>
    </xf>
    <xf numFmtId="0" fontId="0" fillId="0" borderId="57" xfId="0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 vertical="top" wrapText="1"/>
      <protection/>
    </xf>
    <xf numFmtId="0" fontId="1" fillId="0" borderId="54" xfId="0" applyFont="1" applyFill="1" applyBorder="1" applyAlignment="1" applyProtection="1">
      <alignment horizontal="center" vertical="top"/>
      <protection/>
    </xf>
    <xf numFmtId="0" fontId="1" fillId="0" borderId="55" xfId="0" applyFont="1" applyFill="1" applyBorder="1" applyAlignment="1" applyProtection="1">
      <alignment horizontal="center" vertical="top"/>
      <protection/>
    </xf>
    <xf numFmtId="0" fontId="0" fillId="0" borderId="56" xfId="0" applyFill="1" applyBorder="1" applyAlignment="1" applyProtection="1">
      <alignment horizontal="center" vertical="top"/>
      <protection/>
    </xf>
    <xf numFmtId="0" fontId="0" fillId="0" borderId="42" xfId="0" applyFill="1" applyBorder="1" applyAlignment="1" applyProtection="1">
      <alignment horizontal="center" vertical="top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5.125" style="160" customWidth="1"/>
    <col min="2" max="2" width="56.25390625" style="6" customWidth="1"/>
    <col min="3" max="3" width="8.375" style="6" customWidth="1"/>
    <col min="4" max="4" width="8.25390625" style="6" customWidth="1"/>
    <col min="5" max="5" width="8.375" style="6" customWidth="1"/>
    <col min="6" max="6" width="47.875" style="1" customWidth="1"/>
    <col min="7" max="7" width="7.375" style="1" customWidth="1"/>
    <col min="8" max="8" width="6.75390625" style="1" customWidth="1"/>
    <col min="9" max="9" width="6.875" style="1" customWidth="1"/>
    <col min="10" max="29" width="9.125" style="1" customWidth="1"/>
    <col min="30" max="16384" width="9.125" style="6" customWidth="1"/>
  </cols>
  <sheetData>
    <row r="1" spans="1:5" ht="15.75">
      <c r="A1" s="424" t="s">
        <v>35</v>
      </c>
      <c r="B1" s="424"/>
      <c r="C1" s="424"/>
      <c r="D1" s="424"/>
      <c r="E1" s="424"/>
    </row>
    <row r="2" spans="1:5" ht="15.75">
      <c r="A2" s="425" t="s">
        <v>413</v>
      </c>
      <c r="B2" s="425"/>
      <c r="C2" s="425"/>
      <c r="D2" s="425"/>
      <c r="E2" s="425"/>
    </row>
    <row r="3" spans="1:5" ht="12.75">
      <c r="A3" s="426" t="s">
        <v>412</v>
      </c>
      <c r="B3" s="427"/>
      <c r="C3" s="427"/>
      <c r="D3" s="427"/>
      <c r="E3" s="427"/>
    </row>
    <row r="4" spans="2:5" ht="12.75">
      <c r="B4" s="7"/>
      <c r="C4" s="7"/>
      <c r="D4" s="7"/>
      <c r="E4" s="7"/>
    </row>
    <row r="5" ht="13.5" thickBot="1">
      <c r="B5" s="1"/>
    </row>
    <row r="6" spans="1:5" ht="43.5" customHeight="1" thickBot="1">
      <c r="A6" s="431"/>
      <c r="B6" s="433" t="s">
        <v>4</v>
      </c>
      <c r="C6" s="428" t="s">
        <v>364</v>
      </c>
      <c r="D6" s="429"/>
      <c r="E6" s="430"/>
    </row>
    <row r="7" spans="1:5" ht="13.5" customHeight="1" thickBot="1">
      <c r="A7" s="432"/>
      <c r="B7" s="434"/>
      <c r="C7" s="8" t="s">
        <v>32</v>
      </c>
      <c r="D7" s="8" t="s">
        <v>33</v>
      </c>
      <c r="E7" s="8" t="s">
        <v>34</v>
      </c>
    </row>
    <row r="8" spans="1:6" ht="15.75">
      <c r="A8" s="161" t="s">
        <v>8</v>
      </c>
      <c r="B8" s="153" t="s">
        <v>292</v>
      </c>
      <c r="C8" s="133"/>
      <c r="D8" s="134"/>
      <c r="E8" s="135"/>
      <c r="F8" s="442" t="s">
        <v>358</v>
      </c>
    </row>
    <row r="9" spans="1:6" ht="12.75">
      <c r="A9" s="60"/>
      <c r="B9" s="152"/>
      <c r="C9" s="11"/>
      <c r="D9" s="9"/>
      <c r="E9" s="146"/>
      <c r="F9" s="442"/>
    </row>
    <row r="10" spans="1:6" ht="28.5" customHeight="1">
      <c r="A10" s="63" t="s">
        <v>9</v>
      </c>
      <c r="B10" s="99" t="s">
        <v>190</v>
      </c>
      <c r="C10" s="136">
        <f>D10+E10</f>
        <v>4</v>
      </c>
      <c r="D10" s="137">
        <f aca="true" t="shared" si="0" ref="D10:E12">D14+D17+D20</f>
        <v>0</v>
      </c>
      <c r="E10" s="137">
        <f t="shared" si="0"/>
        <v>4</v>
      </c>
      <c r="F10" s="442"/>
    </row>
    <row r="11" spans="1:6" ht="12.75">
      <c r="A11" s="60"/>
      <c r="B11" s="100" t="s">
        <v>191</v>
      </c>
      <c r="C11" s="136">
        <f>D11+E11</f>
        <v>1070</v>
      </c>
      <c r="D11" s="137">
        <f t="shared" si="0"/>
        <v>0</v>
      </c>
      <c r="E11" s="137">
        <f t="shared" si="0"/>
        <v>1070</v>
      </c>
      <c r="F11" s="442"/>
    </row>
    <row r="12" spans="1:6" ht="12.75">
      <c r="A12" s="162"/>
      <c r="B12" s="14" t="s">
        <v>134</v>
      </c>
      <c r="C12" s="136">
        <f>D12+E12</f>
        <v>558</v>
      </c>
      <c r="D12" s="137">
        <f t="shared" si="0"/>
        <v>0</v>
      </c>
      <c r="E12" s="137">
        <f t="shared" si="0"/>
        <v>558</v>
      </c>
      <c r="F12" s="442"/>
    </row>
    <row r="13" spans="1:6" ht="12.75">
      <c r="A13" s="63" t="s">
        <v>10</v>
      </c>
      <c r="B13" s="119" t="s">
        <v>208</v>
      </c>
      <c r="C13" s="139"/>
      <c r="D13" s="140"/>
      <c r="E13" s="141"/>
      <c r="F13" s="442"/>
    </row>
    <row r="14" spans="1:6" ht="12.75">
      <c r="A14" s="60"/>
      <c r="B14" s="120" t="s">
        <v>339</v>
      </c>
      <c r="C14" s="136">
        <f>D14+E14</f>
        <v>2</v>
      </c>
      <c r="D14" s="190"/>
      <c r="E14" s="191">
        <v>2</v>
      </c>
      <c r="F14" s="442"/>
    </row>
    <row r="15" spans="1:6" ht="12.75">
      <c r="A15" s="60"/>
      <c r="B15" s="100" t="s">
        <v>192</v>
      </c>
      <c r="C15" s="136">
        <f aca="true" t="shared" si="1" ref="C15:C23">D15+E15</f>
        <v>190</v>
      </c>
      <c r="D15" s="190"/>
      <c r="E15" s="191">
        <v>190</v>
      </c>
      <c r="F15" s="442"/>
    </row>
    <row r="16" spans="1:6" ht="12.75">
      <c r="A16" s="60"/>
      <c r="B16" s="14" t="s">
        <v>134</v>
      </c>
      <c r="C16" s="136">
        <f t="shared" si="1"/>
        <v>86</v>
      </c>
      <c r="D16" s="190"/>
      <c r="E16" s="191">
        <v>86</v>
      </c>
      <c r="F16" s="442"/>
    </row>
    <row r="17" spans="1:9" ht="12.75">
      <c r="A17" s="60"/>
      <c r="B17" s="101" t="s">
        <v>340</v>
      </c>
      <c r="C17" s="136">
        <f t="shared" si="1"/>
        <v>0</v>
      </c>
      <c r="D17" s="190"/>
      <c r="E17" s="191">
        <v>0</v>
      </c>
      <c r="F17" s="442"/>
      <c r="I17" s="1" t="s">
        <v>334</v>
      </c>
    </row>
    <row r="18" spans="1:6" ht="12.75">
      <c r="A18" s="60"/>
      <c r="B18" s="100" t="s">
        <v>192</v>
      </c>
      <c r="C18" s="136">
        <f t="shared" si="1"/>
        <v>0</v>
      </c>
      <c r="D18" s="190"/>
      <c r="E18" s="191">
        <v>0</v>
      </c>
      <c r="F18" s="442"/>
    </row>
    <row r="19" spans="1:6" ht="12.75">
      <c r="A19" s="60"/>
      <c r="B19" s="14" t="s">
        <v>134</v>
      </c>
      <c r="C19" s="136">
        <f t="shared" si="1"/>
        <v>0</v>
      </c>
      <c r="D19" s="190"/>
      <c r="E19" s="191">
        <v>0</v>
      </c>
      <c r="F19" s="442"/>
    </row>
    <row r="20" spans="1:6" ht="38.25">
      <c r="A20" s="60"/>
      <c r="B20" s="101" t="s">
        <v>238</v>
      </c>
      <c r="C20" s="136">
        <f t="shared" si="1"/>
        <v>2</v>
      </c>
      <c r="D20" s="190"/>
      <c r="E20" s="191">
        <v>2</v>
      </c>
      <c r="F20" s="442"/>
    </row>
    <row r="21" spans="1:6" ht="12.75">
      <c r="A21" s="60"/>
      <c r="B21" s="100" t="s">
        <v>192</v>
      </c>
      <c r="C21" s="136">
        <f t="shared" si="1"/>
        <v>880</v>
      </c>
      <c r="D21" s="190"/>
      <c r="E21" s="191">
        <v>880</v>
      </c>
      <c r="F21" s="6"/>
    </row>
    <row r="22" spans="1:6" ht="12.75">
      <c r="A22" s="60"/>
      <c r="B22" s="14" t="s">
        <v>134</v>
      </c>
      <c r="C22" s="136">
        <f t="shared" si="1"/>
        <v>472</v>
      </c>
      <c r="D22" s="190"/>
      <c r="E22" s="191">
        <v>472</v>
      </c>
      <c r="F22" s="6"/>
    </row>
    <row r="23" spans="1:6" ht="27.75" customHeight="1">
      <c r="A23" s="64"/>
      <c r="B23" s="115" t="s">
        <v>218</v>
      </c>
      <c r="C23" s="136">
        <f t="shared" si="1"/>
        <v>0</v>
      </c>
      <c r="D23" s="190"/>
      <c r="E23" s="191">
        <v>0</v>
      </c>
      <c r="F23" s="6"/>
    </row>
    <row r="24" spans="1:6" ht="12.75">
      <c r="A24" s="63" t="s">
        <v>293</v>
      </c>
      <c r="B24" s="102" t="s">
        <v>208</v>
      </c>
      <c r="C24" s="139"/>
      <c r="D24" s="140"/>
      <c r="E24" s="141"/>
      <c r="F24" s="6"/>
    </row>
    <row r="25" spans="1:6" ht="24.75" customHeight="1">
      <c r="A25" s="60"/>
      <c r="B25" s="103" t="s">
        <v>193</v>
      </c>
      <c r="C25" s="136">
        <f>D25+E25</f>
        <v>3</v>
      </c>
      <c r="D25" s="190"/>
      <c r="E25" s="191">
        <v>3</v>
      </c>
      <c r="F25" s="104" t="s">
        <v>194</v>
      </c>
    </row>
    <row r="26" spans="1:6" ht="12.75">
      <c r="A26" s="60"/>
      <c r="B26" s="103" t="s">
        <v>195</v>
      </c>
      <c r="C26" s="136">
        <f>D26+E26</f>
        <v>13</v>
      </c>
      <c r="D26" s="137">
        <f>D28+D29+D30+D31+D32</f>
        <v>0</v>
      </c>
      <c r="E26" s="138">
        <f>E28+E29+E30+E31+E32</f>
        <v>13</v>
      </c>
      <c r="F26" s="104"/>
    </row>
    <row r="27" spans="1:6" ht="25.5">
      <c r="A27" s="60"/>
      <c r="B27" s="105" t="s">
        <v>196</v>
      </c>
      <c r="C27" s="136"/>
      <c r="D27" s="137"/>
      <c r="E27" s="138"/>
      <c r="F27" s="104"/>
    </row>
    <row r="28" spans="1:6" ht="67.5" customHeight="1">
      <c r="A28" s="60"/>
      <c r="B28" s="14" t="s">
        <v>197</v>
      </c>
      <c r="C28" s="136">
        <f aca="true" t="shared" si="2" ref="C28:C49">D28+E28</f>
        <v>0</v>
      </c>
      <c r="D28" s="190"/>
      <c r="E28" s="191">
        <v>0</v>
      </c>
      <c r="F28" s="104" t="s">
        <v>198</v>
      </c>
    </row>
    <row r="29" spans="1:6" ht="51">
      <c r="A29" s="60"/>
      <c r="B29" s="14" t="s">
        <v>199</v>
      </c>
      <c r="C29" s="136">
        <f t="shared" si="2"/>
        <v>3</v>
      </c>
      <c r="D29" s="190"/>
      <c r="E29" s="191">
        <v>3</v>
      </c>
      <c r="F29" s="104" t="s">
        <v>200</v>
      </c>
    </row>
    <row r="30" spans="1:6" ht="63.75">
      <c r="A30" s="60"/>
      <c r="B30" s="14" t="s">
        <v>201</v>
      </c>
      <c r="C30" s="136">
        <f t="shared" si="2"/>
        <v>8</v>
      </c>
      <c r="D30" s="190"/>
      <c r="E30" s="191">
        <v>8</v>
      </c>
      <c r="F30" s="104" t="s">
        <v>202</v>
      </c>
    </row>
    <row r="31" spans="1:6" ht="63.75">
      <c r="A31" s="60"/>
      <c r="B31" s="14" t="s">
        <v>203</v>
      </c>
      <c r="C31" s="136">
        <f t="shared" si="2"/>
        <v>2</v>
      </c>
      <c r="D31" s="190"/>
      <c r="E31" s="191">
        <v>2</v>
      </c>
      <c r="F31" s="104" t="s">
        <v>204</v>
      </c>
    </row>
    <row r="32" spans="1:6" ht="63.75">
      <c r="A32" s="64"/>
      <c r="B32" s="106" t="s">
        <v>306</v>
      </c>
      <c r="C32" s="142">
        <f t="shared" si="2"/>
        <v>0</v>
      </c>
      <c r="D32" s="192"/>
      <c r="E32" s="193">
        <v>0</v>
      </c>
      <c r="F32" s="104" t="s">
        <v>205</v>
      </c>
    </row>
    <row r="33" spans="1:6" ht="38.25">
      <c r="A33" s="63" t="s">
        <v>294</v>
      </c>
      <c r="B33" s="114" t="s">
        <v>219</v>
      </c>
      <c r="C33" s="136">
        <f t="shared" si="2"/>
        <v>897</v>
      </c>
      <c r="D33" s="190"/>
      <c r="E33" s="191">
        <v>897</v>
      </c>
      <c r="F33" s="109"/>
    </row>
    <row r="34" spans="1:6" ht="51">
      <c r="A34" s="60"/>
      <c r="B34" s="112" t="s">
        <v>341</v>
      </c>
      <c r="C34" s="136">
        <f t="shared" si="2"/>
        <v>0</v>
      </c>
      <c r="D34" s="190"/>
      <c r="E34" s="191">
        <v>0</v>
      </c>
      <c r="F34" s="109"/>
    </row>
    <row r="35" spans="1:6" ht="25.5">
      <c r="A35" s="60"/>
      <c r="B35" s="99" t="s">
        <v>239</v>
      </c>
      <c r="C35" s="136">
        <f t="shared" si="2"/>
        <v>2</v>
      </c>
      <c r="D35" s="190"/>
      <c r="E35" s="191">
        <v>2</v>
      </c>
      <c r="F35" s="109"/>
    </row>
    <row r="36" spans="1:6" ht="12.75">
      <c r="A36" s="60"/>
      <c r="B36" s="100" t="s">
        <v>217</v>
      </c>
      <c r="C36" s="136">
        <f t="shared" si="2"/>
        <v>33</v>
      </c>
      <c r="D36" s="190"/>
      <c r="E36" s="191">
        <v>33</v>
      </c>
      <c r="F36" s="109"/>
    </row>
    <row r="37" spans="1:6" ht="25.5">
      <c r="A37" s="60"/>
      <c r="B37" s="99" t="s">
        <v>240</v>
      </c>
      <c r="C37" s="136">
        <f t="shared" si="2"/>
        <v>0</v>
      </c>
      <c r="D37" s="190"/>
      <c r="E37" s="191">
        <v>0</v>
      </c>
      <c r="F37" s="109"/>
    </row>
    <row r="38" spans="1:6" ht="12.75">
      <c r="A38" s="60"/>
      <c r="B38" s="100" t="s">
        <v>217</v>
      </c>
      <c r="C38" s="136">
        <f t="shared" si="2"/>
        <v>0</v>
      </c>
      <c r="D38" s="190"/>
      <c r="E38" s="191">
        <v>0</v>
      </c>
      <c r="F38" s="109"/>
    </row>
    <row r="39" spans="1:6" ht="25.5">
      <c r="A39" s="60"/>
      <c r="B39" s="99" t="s">
        <v>206</v>
      </c>
      <c r="C39" s="136">
        <f t="shared" si="2"/>
        <v>0</v>
      </c>
      <c r="D39" s="190"/>
      <c r="E39" s="191">
        <v>0</v>
      </c>
      <c r="F39" s="109"/>
    </row>
    <row r="40" spans="1:6" ht="12.75">
      <c r="A40" s="60"/>
      <c r="B40" s="100" t="s">
        <v>207</v>
      </c>
      <c r="C40" s="136">
        <f t="shared" si="2"/>
        <v>0</v>
      </c>
      <c r="D40" s="190"/>
      <c r="E40" s="191">
        <v>0</v>
      </c>
      <c r="F40" s="109"/>
    </row>
    <row r="41" spans="1:6" ht="25.5">
      <c r="A41" s="64"/>
      <c r="B41" s="121" t="s">
        <v>228</v>
      </c>
      <c r="C41" s="136">
        <f t="shared" si="2"/>
        <v>12</v>
      </c>
      <c r="D41" s="192"/>
      <c r="E41" s="193">
        <v>12</v>
      </c>
      <c r="F41" s="113"/>
    </row>
    <row r="42" spans="1:6" ht="63.75">
      <c r="A42" s="63" t="s">
        <v>295</v>
      </c>
      <c r="B42" s="122" t="s">
        <v>342</v>
      </c>
      <c r="C42" s="139">
        <f t="shared" si="2"/>
        <v>0</v>
      </c>
      <c r="D42" s="224"/>
      <c r="E42" s="225">
        <v>0</v>
      </c>
      <c r="F42" s="113"/>
    </row>
    <row r="43" spans="1:6" ht="12.75">
      <c r="A43" s="60"/>
      <c r="B43" s="100" t="s">
        <v>192</v>
      </c>
      <c r="C43" s="136">
        <f t="shared" si="2"/>
        <v>0</v>
      </c>
      <c r="D43" s="190"/>
      <c r="E43" s="191">
        <v>0</v>
      </c>
      <c r="F43" s="113"/>
    </row>
    <row r="44" spans="1:6" ht="12.75">
      <c r="A44" s="60"/>
      <c r="B44" s="107" t="s">
        <v>209</v>
      </c>
      <c r="C44" s="136">
        <f t="shared" si="2"/>
        <v>0</v>
      </c>
      <c r="D44" s="190"/>
      <c r="E44" s="191">
        <v>0</v>
      </c>
      <c r="F44" s="113"/>
    </row>
    <row r="45" spans="1:6" ht="12.75">
      <c r="A45" s="64"/>
      <c r="B45" s="123" t="s">
        <v>207</v>
      </c>
      <c r="C45" s="136">
        <f t="shared" si="2"/>
        <v>0</v>
      </c>
      <c r="D45" s="192"/>
      <c r="E45" s="193">
        <v>0</v>
      </c>
      <c r="F45" s="113"/>
    </row>
    <row r="46" spans="1:5" ht="89.25">
      <c r="A46" s="63" t="s">
        <v>296</v>
      </c>
      <c r="B46" s="107" t="s">
        <v>343</v>
      </c>
      <c r="C46" s="143">
        <f t="shared" si="2"/>
        <v>0</v>
      </c>
      <c r="D46" s="226"/>
      <c r="E46" s="227">
        <v>0</v>
      </c>
    </row>
    <row r="47" spans="1:5" ht="12.75">
      <c r="A47" s="60"/>
      <c r="B47" s="100" t="s">
        <v>192</v>
      </c>
      <c r="C47" s="11">
        <f t="shared" si="2"/>
        <v>0</v>
      </c>
      <c r="D47" s="4"/>
      <c r="E47" s="149">
        <v>0</v>
      </c>
    </row>
    <row r="48" spans="1:5" ht="89.25">
      <c r="A48" s="60"/>
      <c r="B48" s="107" t="s">
        <v>344</v>
      </c>
      <c r="C48" s="11">
        <f t="shared" si="2"/>
        <v>0</v>
      </c>
      <c r="D48" s="4"/>
      <c r="E48" s="149">
        <v>0</v>
      </c>
    </row>
    <row r="49" spans="1:5" ht="13.5" thickBot="1">
      <c r="A49" s="71"/>
      <c r="B49" s="124" t="s">
        <v>192</v>
      </c>
      <c r="C49" s="147">
        <f t="shared" si="2"/>
        <v>0</v>
      </c>
      <c r="D49" s="228"/>
      <c r="E49" s="229">
        <v>0</v>
      </c>
    </row>
    <row r="50" spans="1:5" ht="12.75">
      <c r="A50" s="60"/>
      <c r="B50" s="110"/>
      <c r="C50" s="11"/>
      <c r="D50" s="9"/>
      <c r="E50" s="146"/>
    </row>
    <row r="51" spans="1:5" ht="15.75">
      <c r="A51" s="163" t="s">
        <v>13</v>
      </c>
      <c r="B51" s="10" t="s">
        <v>220</v>
      </c>
      <c r="C51" s="11"/>
      <c r="D51" s="9"/>
      <c r="E51" s="146"/>
    </row>
    <row r="52" spans="1:5" ht="15.75">
      <c r="A52" s="60"/>
      <c r="B52" s="125"/>
      <c r="C52" s="11"/>
      <c r="D52" s="9"/>
      <c r="E52" s="146"/>
    </row>
    <row r="53" spans="1:5" ht="89.25">
      <c r="A53" s="63" t="s">
        <v>11</v>
      </c>
      <c r="B53" s="116" t="s">
        <v>345</v>
      </c>
      <c r="C53" s="11">
        <f>D53+E53</f>
        <v>243</v>
      </c>
      <c r="D53" s="9">
        <f>D56+D58+D62</f>
        <v>0</v>
      </c>
      <c r="E53" s="146">
        <f>E56+E58+E62</f>
        <v>243</v>
      </c>
    </row>
    <row r="54" spans="1:5" ht="12.75">
      <c r="A54" s="60"/>
      <c r="B54" s="117" t="s">
        <v>229</v>
      </c>
      <c r="C54" s="11">
        <f>D54+E54</f>
        <v>40</v>
      </c>
      <c r="D54" s="4"/>
      <c r="E54" s="149">
        <v>40</v>
      </c>
    </row>
    <row r="55" spans="1:5" ht="12.75">
      <c r="A55" s="60"/>
      <c r="B55" s="126" t="s">
        <v>221</v>
      </c>
      <c r="C55" s="11"/>
      <c r="D55" s="9"/>
      <c r="E55" s="146"/>
    </row>
    <row r="56" spans="1:5" ht="12" customHeight="1">
      <c r="A56" s="60"/>
      <c r="B56" s="118" t="s">
        <v>230</v>
      </c>
      <c r="C56" s="11">
        <f>D56+E56</f>
        <v>35</v>
      </c>
      <c r="D56" s="4"/>
      <c r="E56" s="149">
        <v>35</v>
      </c>
    </row>
    <row r="57" spans="1:5" ht="12.75">
      <c r="A57" s="60"/>
      <c r="B57" s="111" t="s">
        <v>222</v>
      </c>
      <c r="C57" s="11">
        <f>D57+E57</f>
        <v>11</v>
      </c>
      <c r="D57" s="4"/>
      <c r="E57" s="149">
        <v>11</v>
      </c>
    </row>
    <row r="58" spans="1:5" ht="76.5">
      <c r="A58" s="60"/>
      <c r="B58" s="118" t="s">
        <v>346</v>
      </c>
      <c r="C58" s="11">
        <f>D58+E58</f>
        <v>194</v>
      </c>
      <c r="D58" s="4"/>
      <c r="E58" s="149">
        <v>194</v>
      </c>
    </row>
    <row r="59" spans="1:5" ht="12.75">
      <c r="A59" s="60"/>
      <c r="B59" s="117" t="s">
        <v>78</v>
      </c>
      <c r="C59" s="11"/>
      <c r="D59" s="9"/>
      <c r="E59" s="146"/>
    </row>
    <row r="60" spans="1:5" ht="12.75">
      <c r="A60" s="60"/>
      <c r="B60" s="117" t="s">
        <v>291</v>
      </c>
      <c r="C60" s="11">
        <f>D60+E60</f>
        <v>171</v>
      </c>
      <c r="D60" s="4"/>
      <c r="E60" s="149">
        <v>171</v>
      </c>
    </row>
    <row r="61" spans="1:5" ht="12.75">
      <c r="A61" s="60"/>
      <c r="B61" s="117" t="s">
        <v>290</v>
      </c>
      <c r="C61" s="11">
        <f>D61+E61</f>
        <v>152</v>
      </c>
      <c r="D61" s="4"/>
      <c r="E61" s="149">
        <v>152</v>
      </c>
    </row>
    <row r="62" spans="1:5" ht="12.75">
      <c r="A62" s="60"/>
      <c r="B62" s="118" t="s">
        <v>231</v>
      </c>
      <c r="C62" s="11">
        <f>D62+E62</f>
        <v>14</v>
      </c>
      <c r="D62" s="4"/>
      <c r="E62" s="149">
        <v>14</v>
      </c>
    </row>
    <row r="63" spans="1:5" ht="12.75" customHeight="1" thickBot="1">
      <c r="A63" s="71"/>
      <c r="B63" s="213" t="s">
        <v>222</v>
      </c>
      <c r="C63" s="147">
        <f>D63+E63</f>
        <v>7</v>
      </c>
      <c r="D63" s="228"/>
      <c r="E63" s="229">
        <v>7</v>
      </c>
    </row>
    <row r="64" spans="1:5" ht="1.5" customHeight="1" hidden="1" thickBot="1">
      <c r="A64" s="60"/>
      <c r="B64" s="98"/>
      <c r="C64" s="11"/>
      <c r="D64" s="9"/>
      <c r="E64" s="146"/>
    </row>
    <row r="65" spans="1:5" ht="9" customHeight="1" hidden="1" thickBot="1">
      <c r="A65" s="73"/>
      <c r="B65" s="10"/>
      <c r="C65" s="11"/>
      <c r="D65" s="9"/>
      <c r="E65" s="146"/>
    </row>
    <row r="66" spans="1:5" ht="13.5" hidden="1" thickBot="1">
      <c r="A66" s="60"/>
      <c r="B66" s="12"/>
      <c r="C66" s="11"/>
      <c r="D66" s="9"/>
      <c r="E66" s="146"/>
    </row>
    <row r="67" spans="1:6" ht="13.5" hidden="1" thickBot="1">
      <c r="A67" s="63"/>
      <c r="B67" s="13"/>
      <c r="C67" s="11"/>
      <c r="D67" s="9"/>
      <c r="E67" s="146"/>
      <c r="F67" s="442" t="s">
        <v>359</v>
      </c>
    </row>
    <row r="68" spans="1:6" ht="13.5" hidden="1" thickBot="1">
      <c r="A68" s="168"/>
      <c r="B68" s="150"/>
      <c r="C68" s="11"/>
      <c r="D68" s="4"/>
      <c r="E68" s="149"/>
      <c r="F68" s="442"/>
    </row>
    <row r="69" spans="1:6" ht="13.5" hidden="1" thickBot="1">
      <c r="A69" s="63"/>
      <c r="B69" s="154"/>
      <c r="C69" s="143"/>
      <c r="D69" s="144"/>
      <c r="E69" s="145"/>
      <c r="F69" s="442"/>
    </row>
    <row r="70" spans="1:6" ht="13.5" hidden="1" thickBot="1">
      <c r="A70" s="63"/>
      <c r="B70" s="14"/>
      <c r="C70" s="11"/>
      <c r="D70" s="4"/>
      <c r="E70" s="149"/>
      <c r="F70" s="442"/>
    </row>
    <row r="71" spans="1:6" ht="13.5" hidden="1" thickBot="1">
      <c r="A71" s="63"/>
      <c r="B71" s="14"/>
      <c r="C71" s="11"/>
      <c r="D71" s="5"/>
      <c r="E71" s="79"/>
      <c r="F71" s="442"/>
    </row>
    <row r="72" spans="1:6" ht="13.5" hidden="1" thickBot="1">
      <c r="A72" s="63"/>
      <c r="B72" s="14"/>
      <c r="C72" s="11"/>
      <c r="D72" s="5"/>
      <c r="E72" s="79"/>
      <c r="F72" s="442"/>
    </row>
    <row r="73" spans="1:6" ht="13.5" hidden="1" thickBot="1">
      <c r="A73" s="63"/>
      <c r="B73" s="106"/>
      <c r="C73" s="148"/>
      <c r="D73" s="81"/>
      <c r="E73" s="85"/>
      <c r="F73" s="442"/>
    </row>
    <row r="74" spans="1:6" ht="13.5" hidden="1" thickBot="1">
      <c r="A74" s="164"/>
      <c r="B74" s="75"/>
      <c r="C74" s="143"/>
      <c r="D74" s="226"/>
      <c r="E74" s="227"/>
      <c r="F74" s="113"/>
    </row>
    <row r="75" spans="1:6" ht="13.5" hidden="1" thickBot="1">
      <c r="A75" s="63"/>
      <c r="B75" s="20"/>
      <c r="C75" s="11"/>
      <c r="D75" s="4"/>
      <c r="E75" s="149"/>
      <c r="F75" s="108"/>
    </row>
    <row r="76" spans="1:6" ht="13.5" hidden="1" thickBot="1">
      <c r="A76" s="63"/>
      <c r="B76" s="20"/>
      <c r="C76" s="11"/>
      <c r="D76" s="4"/>
      <c r="E76" s="149"/>
      <c r="F76" s="108"/>
    </row>
    <row r="77" spans="1:6" ht="13.5" hidden="1" thickBot="1">
      <c r="A77" s="63"/>
      <c r="B77" s="20"/>
      <c r="C77" s="11"/>
      <c r="D77" s="4"/>
      <c r="E77" s="149"/>
      <c r="F77" s="108"/>
    </row>
    <row r="78" spans="1:6" ht="13.5" hidden="1" thickBot="1">
      <c r="A78" s="63"/>
      <c r="B78" s="20"/>
      <c r="C78" s="11"/>
      <c r="D78" s="4"/>
      <c r="E78" s="149"/>
      <c r="F78" s="108"/>
    </row>
    <row r="79" spans="1:6" ht="13.5" hidden="1" thickBot="1">
      <c r="A79" s="63"/>
      <c r="B79" s="20"/>
      <c r="C79" s="11"/>
      <c r="D79" s="4"/>
      <c r="E79" s="149"/>
      <c r="F79" s="108"/>
    </row>
    <row r="80" spans="1:6" ht="13.5" hidden="1" thickBot="1">
      <c r="A80" s="63"/>
      <c r="B80" s="20"/>
      <c r="C80" s="11"/>
      <c r="D80" s="4"/>
      <c r="E80" s="149"/>
      <c r="F80" s="108"/>
    </row>
    <row r="81" spans="1:6" ht="13.5" hidden="1" thickBot="1">
      <c r="A81" s="63"/>
      <c r="B81" s="20"/>
      <c r="C81" s="11"/>
      <c r="D81" s="4"/>
      <c r="E81" s="149"/>
      <c r="F81" s="108"/>
    </row>
    <row r="82" spans="1:6" ht="13.5" hidden="1" thickBot="1">
      <c r="A82" s="63"/>
      <c r="B82" s="20"/>
      <c r="C82" s="11"/>
      <c r="D82" s="4"/>
      <c r="E82" s="149"/>
      <c r="F82" s="108"/>
    </row>
    <row r="83" spans="1:6" ht="13.5" hidden="1" thickBot="1">
      <c r="A83" s="63"/>
      <c r="B83" s="20"/>
      <c r="C83" s="11"/>
      <c r="D83" s="4"/>
      <c r="E83" s="149"/>
      <c r="F83" s="108"/>
    </row>
    <row r="84" spans="1:6" ht="13.5" hidden="1" thickBot="1">
      <c r="A84" s="164"/>
      <c r="B84" s="75"/>
      <c r="C84" s="143"/>
      <c r="D84" s="226"/>
      <c r="E84" s="227"/>
      <c r="F84" s="108"/>
    </row>
    <row r="85" spans="1:6" ht="13.5" hidden="1" thickBot="1">
      <c r="A85" s="63"/>
      <c r="B85" s="151"/>
      <c r="C85" s="11"/>
      <c r="D85" s="9"/>
      <c r="E85" s="146"/>
      <c r="F85" s="108"/>
    </row>
    <row r="86" spans="1:6" ht="13.5" hidden="1" thickBot="1">
      <c r="A86" s="63"/>
      <c r="B86" s="95"/>
      <c r="C86" s="11"/>
      <c r="D86" s="4"/>
      <c r="E86" s="149"/>
      <c r="F86" s="108"/>
    </row>
    <row r="87" spans="1:6" ht="13.5" hidden="1" thickBot="1">
      <c r="A87" s="63"/>
      <c r="B87" s="20"/>
      <c r="C87" s="230"/>
      <c r="D87" s="4"/>
      <c r="E87" s="79"/>
      <c r="F87" s="108"/>
    </row>
    <row r="88" spans="1:6" ht="13.5" hidden="1" thickBot="1">
      <c r="A88" s="63"/>
      <c r="B88" s="95"/>
      <c r="C88" s="11"/>
      <c r="D88" s="4"/>
      <c r="E88" s="149"/>
      <c r="F88" s="108"/>
    </row>
    <row r="89" spans="1:6" ht="13.5" hidden="1" thickBot="1">
      <c r="A89" s="63"/>
      <c r="B89" s="20"/>
      <c r="C89" s="230"/>
      <c r="D89" s="4"/>
      <c r="E89" s="149"/>
      <c r="F89" s="108"/>
    </row>
    <row r="90" spans="1:6" ht="13.5" hidden="1" thickBot="1">
      <c r="A90" s="63"/>
      <c r="B90" s="95"/>
      <c r="C90" s="11"/>
      <c r="D90" s="4"/>
      <c r="E90" s="149"/>
      <c r="F90" s="108"/>
    </row>
    <row r="91" spans="1:6" ht="13.5" hidden="1" thickBot="1">
      <c r="A91" s="63"/>
      <c r="B91" s="20"/>
      <c r="C91" s="230"/>
      <c r="D91" s="4"/>
      <c r="E91" s="149"/>
      <c r="F91" s="108"/>
    </row>
    <row r="92" spans="1:6" ht="13.5" hidden="1" thickBot="1">
      <c r="A92" s="63"/>
      <c r="B92" s="95"/>
      <c r="C92" s="11"/>
      <c r="D92" s="4"/>
      <c r="E92" s="149"/>
      <c r="F92" s="108"/>
    </row>
    <row r="93" spans="1:6" ht="12.75" customHeight="1" hidden="1" thickBot="1">
      <c r="A93" s="63"/>
      <c r="B93" s="20"/>
      <c r="C93" s="230"/>
      <c r="D93" s="4"/>
      <c r="E93" s="149"/>
      <c r="F93" s="108"/>
    </row>
    <row r="94" spans="1:6" ht="13.5" hidden="1" thickBot="1">
      <c r="A94" s="63"/>
      <c r="B94" s="95"/>
      <c r="C94" s="11"/>
      <c r="D94" s="4"/>
      <c r="E94" s="149"/>
      <c r="F94" s="108"/>
    </row>
    <row r="95" spans="1:6" ht="13.5" hidden="1" thickBot="1">
      <c r="A95" s="63"/>
      <c r="B95" s="20"/>
      <c r="C95" s="230"/>
      <c r="D95" s="4"/>
      <c r="E95" s="149"/>
      <c r="F95" s="108"/>
    </row>
    <row r="96" spans="1:6" ht="13.5" hidden="1" thickBot="1">
      <c r="A96" s="63"/>
      <c r="B96" s="95"/>
      <c r="C96" s="11"/>
      <c r="D96" s="4"/>
      <c r="E96" s="149"/>
      <c r="F96" s="108"/>
    </row>
    <row r="97" spans="1:6" ht="13.5" hidden="1" thickBot="1">
      <c r="A97" s="63"/>
      <c r="B97" s="20"/>
      <c r="C97" s="230"/>
      <c r="D97" s="4"/>
      <c r="E97" s="149"/>
      <c r="F97" s="108"/>
    </row>
    <row r="98" spans="1:6" ht="13.5" hidden="1" thickBot="1">
      <c r="A98" s="63"/>
      <c r="B98" s="95"/>
      <c r="C98" s="11"/>
      <c r="D98" s="4"/>
      <c r="E98" s="149"/>
      <c r="F98" s="108"/>
    </row>
    <row r="99" spans="1:6" ht="13.5" hidden="1" thickBot="1">
      <c r="A99" s="63"/>
      <c r="B99" s="20"/>
      <c r="C99" s="230"/>
      <c r="D99" s="4"/>
      <c r="E99" s="149"/>
      <c r="F99" s="108"/>
    </row>
    <row r="100" spans="1:6" ht="13.5" hidden="1" thickBot="1">
      <c r="A100" s="63"/>
      <c r="B100" s="95"/>
      <c r="C100" s="11"/>
      <c r="D100" s="4"/>
      <c r="E100" s="149"/>
      <c r="F100" s="108"/>
    </row>
    <row r="101" spans="1:6" ht="13.5" hidden="1" thickBot="1">
      <c r="A101" s="63"/>
      <c r="B101" s="20"/>
      <c r="C101" s="230"/>
      <c r="D101" s="4"/>
      <c r="E101" s="149"/>
      <c r="F101" s="108"/>
    </row>
    <row r="102" spans="1:6" ht="13.5" hidden="1" thickBot="1">
      <c r="A102" s="63"/>
      <c r="B102" s="95"/>
      <c r="C102" s="11"/>
      <c r="D102" s="4"/>
      <c r="E102" s="149"/>
      <c r="F102" s="108"/>
    </row>
    <row r="103" spans="1:6" ht="13.5" hidden="1" thickBot="1">
      <c r="A103" s="63"/>
      <c r="B103" s="20"/>
      <c r="C103" s="230"/>
      <c r="D103" s="4"/>
      <c r="E103" s="149"/>
      <c r="F103" s="108"/>
    </row>
    <row r="104" spans="1:6" ht="13.5" hidden="1" thickBot="1">
      <c r="A104" s="63"/>
      <c r="B104" s="95"/>
      <c r="C104" s="11"/>
      <c r="D104" s="4"/>
      <c r="E104" s="149"/>
      <c r="F104" s="108"/>
    </row>
    <row r="105" spans="1:6" ht="13.5" hidden="1" thickBot="1">
      <c r="A105" s="63"/>
      <c r="B105" s="20"/>
      <c r="C105" s="230"/>
      <c r="D105" s="4"/>
      <c r="E105" s="149"/>
      <c r="F105" s="108"/>
    </row>
    <row r="106" spans="1:6" ht="13.5" hidden="1" thickBot="1">
      <c r="A106" s="63"/>
      <c r="B106" s="95"/>
      <c r="C106" s="11"/>
      <c r="D106" s="4"/>
      <c r="E106" s="149"/>
      <c r="F106" s="108"/>
    </row>
    <row r="107" spans="1:6" ht="13.5" hidden="1" thickBot="1">
      <c r="A107" s="63"/>
      <c r="B107" s="20"/>
      <c r="C107" s="230"/>
      <c r="D107" s="4"/>
      <c r="E107" s="149"/>
      <c r="F107" s="108"/>
    </row>
    <row r="108" spans="1:6" ht="13.5" hidden="1" thickBot="1">
      <c r="A108" s="63"/>
      <c r="B108" s="95"/>
      <c r="C108" s="11"/>
      <c r="D108" s="4"/>
      <c r="E108" s="149"/>
      <c r="F108" s="108"/>
    </row>
    <row r="109" spans="1:6" ht="13.5" hidden="1" thickBot="1">
      <c r="A109" s="63"/>
      <c r="B109" s="20"/>
      <c r="C109" s="230"/>
      <c r="D109" s="4"/>
      <c r="E109" s="149"/>
      <c r="F109" s="108"/>
    </row>
    <row r="110" spans="1:6" ht="13.5" hidden="1" thickBot="1">
      <c r="A110" s="63"/>
      <c r="B110" s="95"/>
      <c r="C110" s="11"/>
      <c r="D110" s="4"/>
      <c r="E110" s="149"/>
      <c r="F110" s="108"/>
    </row>
    <row r="111" spans="1:6" ht="13.5" hidden="1" thickBot="1">
      <c r="A111" s="63"/>
      <c r="B111" s="20"/>
      <c r="C111" s="230"/>
      <c r="D111" s="4"/>
      <c r="E111" s="149"/>
      <c r="F111" s="108"/>
    </row>
    <row r="112" spans="1:6" ht="13.5" hidden="1" thickBot="1">
      <c r="A112" s="63"/>
      <c r="B112" s="95"/>
      <c r="C112" s="11"/>
      <c r="D112" s="4"/>
      <c r="E112" s="149"/>
      <c r="F112" s="108"/>
    </row>
    <row r="113" spans="1:6" ht="13.5" hidden="1" thickBot="1">
      <c r="A113" s="63"/>
      <c r="B113" s="20"/>
      <c r="C113" s="230"/>
      <c r="D113" s="4"/>
      <c r="E113" s="149"/>
      <c r="F113" s="108"/>
    </row>
    <row r="114" spans="1:6" ht="13.5" hidden="1" thickBot="1">
      <c r="A114" s="168"/>
      <c r="B114" s="216"/>
      <c r="C114" s="148"/>
      <c r="D114" s="231"/>
      <c r="E114" s="232"/>
      <c r="F114" s="108"/>
    </row>
    <row r="115" spans="1:6" ht="52.5" customHeight="1" hidden="1" thickBot="1">
      <c r="A115" s="63"/>
      <c r="B115" s="13"/>
      <c r="C115" s="26"/>
      <c r="D115" s="32"/>
      <c r="E115" s="28"/>
      <c r="F115" s="442" t="s">
        <v>359</v>
      </c>
    </row>
    <row r="116" spans="1:6" ht="13.5" hidden="1" thickBot="1">
      <c r="A116" s="63"/>
      <c r="B116" s="150"/>
      <c r="C116" s="26"/>
      <c r="D116" s="5"/>
      <c r="E116" s="79"/>
      <c r="F116" s="442"/>
    </row>
    <row r="117" spans="1:6" ht="14.25" customHeight="1" hidden="1" thickBot="1">
      <c r="A117" s="164"/>
      <c r="B117" s="154"/>
      <c r="C117" s="155"/>
      <c r="D117" s="156"/>
      <c r="E117" s="157"/>
      <c r="F117" s="442"/>
    </row>
    <row r="118" spans="1:6" ht="13.5" hidden="1" thickBot="1">
      <c r="A118" s="167"/>
      <c r="B118" s="14"/>
      <c r="C118" s="26"/>
      <c r="D118" s="5"/>
      <c r="E118" s="79"/>
      <c r="F118" s="442"/>
    </row>
    <row r="119" spans="1:5" ht="13.5" hidden="1" thickBot="1">
      <c r="A119" s="60"/>
      <c r="B119" s="14"/>
      <c r="C119" s="26"/>
      <c r="D119" s="32"/>
      <c r="E119" s="28"/>
    </row>
    <row r="120" spans="1:5" ht="9" customHeight="1" hidden="1" thickBot="1">
      <c r="A120" s="60"/>
      <c r="B120" s="14"/>
      <c r="C120" s="21"/>
      <c r="D120" s="17"/>
      <c r="E120" s="22"/>
    </row>
    <row r="121" spans="1:5" ht="13.5" hidden="1" thickBot="1">
      <c r="A121" s="60"/>
      <c r="B121" s="15"/>
      <c r="C121" s="26"/>
      <c r="D121" s="5"/>
      <c r="E121" s="79"/>
    </row>
    <row r="122" spans="1:5" ht="13.5" hidden="1" thickBot="1">
      <c r="A122" s="60"/>
      <c r="B122" s="15"/>
      <c r="C122" s="26"/>
      <c r="D122" s="5"/>
      <c r="E122" s="79"/>
    </row>
    <row r="123" spans="1:5" ht="13.5" hidden="1" thickBot="1">
      <c r="A123" s="60"/>
      <c r="B123" s="14"/>
      <c r="C123" s="26"/>
      <c r="D123" s="5"/>
      <c r="E123" s="79"/>
    </row>
    <row r="124" spans="1:5" ht="13.5" hidden="1" thickBot="1">
      <c r="A124" s="164"/>
      <c r="B124" s="75"/>
      <c r="C124" s="19"/>
      <c r="D124" s="158"/>
      <c r="E124" s="159"/>
    </row>
    <row r="125" spans="1:5" ht="13.5" hidden="1" thickBot="1">
      <c r="A125" s="60"/>
      <c r="B125" s="151"/>
      <c r="C125" s="26"/>
      <c r="D125" s="32"/>
      <c r="E125" s="28"/>
    </row>
    <row r="126" spans="1:5" ht="13.5" hidden="1" thickBot="1">
      <c r="A126" s="60"/>
      <c r="B126" s="95"/>
      <c r="C126" s="26"/>
      <c r="D126" s="5"/>
      <c r="E126" s="79"/>
    </row>
    <row r="127" spans="1:5" ht="13.5" hidden="1" thickBot="1">
      <c r="A127" s="60"/>
      <c r="B127" s="20"/>
      <c r="C127" s="233"/>
      <c r="D127" s="5"/>
      <c r="E127" s="79"/>
    </row>
    <row r="128" spans="1:5" ht="13.5" hidden="1" thickBot="1">
      <c r="A128" s="60"/>
      <c r="B128" s="95"/>
      <c r="C128" s="26"/>
      <c r="D128" s="5"/>
      <c r="E128" s="79"/>
    </row>
    <row r="129" spans="1:5" ht="13.5" hidden="1" thickBot="1">
      <c r="A129" s="60"/>
      <c r="B129" s="20"/>
      <c r="C129" s="233"/>
      <c r="D129" s="5"/>
      <c r="E129" s="79"/>
    </row>
    <row r="130" spans="1:5" ht="13.5" hidden="1" thickBot="1">
      <c r="A130" s="60"/>
      <c r="B130" s="95"/>
      <c r="C130" s="26"/>
      <c r="D130" s="5"/>
      <c r="E130" s="79"/>
    </row>
    <row r="131" spans="1:5" ht="13.5" hidden="1" thickBot="1">
      <c r="A131" s="60"/>
      <c r="B131" s="20"/>
      <c r="C131" s="233"/>
      <c r="D131" s="5"/>
      <c r="E131" s="79"/>
    </row>
    <row r="132" spans="1:5" ht="13.5" hidden="1" thickBot="1">
      <c r="A132" s="60"/>
      <c r="B132" s="95"/>
      <c r="C132" s="26"/>
      <c r="D132" s="5"/>
      <c r="E132" s="79"/>
    </row>
    <row r="133" spans="1:5" ht="13.5" hidden="1" thickBot="1">
      <c r="A133" s="60"/>
      <c r="B133" s="20"/>
      <c r="C133" s="233"/>
      <c r="D133" s="5"/>
      <c r="E133" s="79"/>
    </row>
    <row r="134" spans="1:5" ht="13.5" hidden="1" thickBot="1">
      <c r="A134" s="60"/>
      <c r="B134" s="95"/>
      <c r="C134" s="26"/>
      <c r="D134" s="5"/>
      <c r="E134" s="79"/>
    </row>
    <row r="135" spans="1:5" ht="13.5" hidden="1" thickBot="1">
      <c r="A135" s="71"/>
      <c r="B135" s="31"/>
      <c r="C135" s="208"/>
      <c r="D135" s="55"/>
      <c r="E135" s="77"/>
    </row>
    <row r="136" spans="1:5" ht="16.5" hidden="1" thickBot="1">
      <c r="A136" s="73"/>
      <c r="B136" s="10"/>
      <c r="C136" s="21"/>
      <c r="D136" s="17"/>
      <c r="E136" s="22"/>
    </row>
    <row r="137" spans="1:5" ht="13.5" hidden="1" thickBot="1">
      <c r="A137" s="60"/>
      <c r="B137" s="25"/>
      <c r="C137" s="21"/>
      <c r="D137" s="17"/>
      <c r="E137" s="22"/>
    </row>
    <row r="138" spans="1:5" ht="13.5" hidden="1" thickBot="1">
      <c r="A138" s="168"/>
      <c r="B138" s="127"/>
      <c r="C138" s="65"/>
      <c r="D138" s="81"/>
      <c r="E138" s="85"/>
    </row>
    <row r="139" spans="1:5" ht="13.5" hidden="1" thickBot="1">
      <c r="A139" s="63"/>
      <c r="B139" s="13"/>
      <c r="C139" s="11"/>
      <c r="D139" s="9"/>
      <c r="E139" s="146"/>
    </row>
    <row r="140" spans="1:5" ht="13.5" hidden="1" thickBot="1">
      <c r="A140" s="60"/>
      <c r="B140" s="150"/>
      <c r="C140" s="11"/>
      <c r="D140" s="4"/>
      <c r="E140" s="149"/>
    </row>
    <row r="141" spans="1:5" ht="13.5" hidden="1" thickBot="1">
      <c r="A141" s="164"/>
      <c r="B141" s="154"/>
      <c r="C141" s="143"/>
      <c r="D141" s="144"/>
      <c r="E141" s="145"/>
    </row>
    <row r="142" spans="1:5" ht="13.5" hidden="1" thickBot="1">
      <c r="A142" s="165"/>
      <c r="B142" s="14"/>
      <c r="C142" s="11"/>
      <c r="D142" s="4"/>
      <c r="E142" s="149"/>
    </row>
    <row r="143" spans="1:5" ht="13.5" hidden="1" thickBot="1">
      <c r="A143" s="165"/>
      <c r="B143" s="14"/>
      <c r="C143" s="11"/>
      <c r="D143" s="5"/>
      <c r="E143" s="79"/>
    </row>
    <row r="144" spans="1:5" ht="13.5" hidden="1" thickBot="1">
      <c r="A144" s="165"/>
      <c r="B144" s="14"/>
      <c r="C144" s="11"/>
      <c r="D144" s="5"/>
      <c r="E144" s="79"/>
    </row>
    <row r="145" spans="1:5" ht="30.75" customHeight="1" hidden="1" thickBot="1">
      <c r="A145" s="166"/>
      <c r="B145" s="106"/>
      <c r="C145" s="148"/>
      <c r="D145" s="81"/>
      <c r="E145" s="85"/>
    </row>
    <row r="146" spans="1:5" ht="9.75" customHeight="1" hidden="1" thickBot="1">
      <c r="A146" s="170"/>
      <c r="B146" s="75"/>
      <c r="C146" s="143"/>
      <c r="D146" s="226"/>
      <c r="E146" s="227"/>
    </row>
    <row r="147" spans="1:5" ht="13.5" hidden="1" thickBot="1">
      <c r="A147" s="170"/>
      <c r="B147" s="20"/>
      <c r="C147" s="11"/>
      <c r="D147" s="4"/>
      <c r="E147" s="149"/>
    </row>
    <row r="148" spans="1:5" ht="13.5" hidden="1" thickBot="1">
      <c r="A148" s="170"/>
      <c r="B148" s="20"/>
      <c r="C148" s="11"/>
      <c r="D148" s="4"/>
      <c r="E148" s="149"/>
    </row>
    <row r="149" spans="1:5" ht="13.5" hidden="1" thickBot="1">
      <c r="A149" s="165"/>
      <c r="B149" s="20"/>
      <c r="C149" s="11"/>
      <c r="D149" s="4"/>
      <c r="E149" s="149"/>
    </row>
    <row r="150" spans="1:5" ht="13.5" hidden="1" thickBot="1">
      <c r="A150" s="165"/>
      <c r="B150" s="20"/>
      <c r="C150" s="11"/>
      <c r="D150" s="4"/>
      <c r="E150" s="149"/>
    </row>
    <row r="151" spans="1:5" ht="13.5" hidden="1" thickBot="1">
      <c r="A151" s="170"/>
      <c r="B151" s="20"/>
      <c r="C151" s="11"/>
      <c r="D151" s="4"/>
      <c r="E151" s="149"/>
    </row>
    <row r="152" spans="1:5" ht="13.5" hidden="1" thickBot="1">
      <c r="A152" s="165"/>
      <c r="B152" s="20"/>
      <c r="C152" s="11"/>
      <c r="D152" s="4"/>
      <c r="E152" s="149"/>
    </row>
    <row r="153" spans="1:5" ht="13.5" hidden="1" thickBot="1">
      <c r="A153" s="165"/>
      <c r="B153" s="20"/>
      <c r="C153" s="11"/>
      <c r="D153" s="4"/>
      <c r="E153" s="149"/>
    </row>
    <row r="154" spans="1:5" ht="13.5" hidden="1" thickBot="1">
      <c r="A154" s="165"/>
      <c r="B154" s="20"/>
      <c r="C154" s="11"/>
      <c r="D154" s="4"/>
      <c r="E154" s="149"/>
    </row>
    <row r="155" spans="1:5" ht="13.5" hidden="1" thickBot="1">
      <c r="A155" s="166"/>
      <c r="B155" s="20"/>
      <c r="C155" s="11"/>
      <c r="D155" s="4"/>
      <c r="E155" s="149"/>
    </row>
    <row r="156" spans="1:5" ht="13.5" hidden="1" thickBot="1">
      <c r="A156" s="170"/>
      <c r="B156" s="75"/>
      <c r="C156" s="143"/>
      <c r="D156" s="226"/>
      <c r="E156" s="227"/>
    </row>
    <row r="157" spans="1:5" ht="13.5" hidden="1" thickBot="1">
      <c r="A157" s="165"/>
      <c r="B157" s="151"/>
      <c r="C157" s="11"/>
      <c r="D157" s="9"/>
      <c r="E157" s="146"/>
    </row>
    <row r="158" spans="1:5" ht="13.5" hidden="1" thickBot="1">
      <c r="A158" s="165"/>
      <c r="B158" s="95"/>
      <c r="C158" s="11"/>
      <c r="D158" s="4"/>
      <c r="E158" s="149"/>
    </row>
    <row r="159" spans="1:5" ht="13.5" hidden="1" thickBot="1">
      <c r="A159" s="165"/>
      <c r="B159" s="20"/>
      <c r="C159" s="230"/>
      <c r="D159" s="4"/>
      <c r="E159" s="149"/>
    </row>
    <row r="160" spans="1:5" ht="13.5" hidden="1" thickBot="1">
      <c r="A160" s="165"/>
      <c r="B160" s="95"/>
      <c r="C160" s="11"/>
      <c r="D160" s="4"/>
      <c r="E160" s="149"/>
    </row>
    <row r="161" spans="1:5" ht="13.5" hidden="1" thickBot="1">
      <c r="A161" s="165"/>
      <c r="B161" s="20"/>
      <c r="C161" s="230"/>
      <c r="D161" s="4"/>
      <c r="E161" s="149"/>
    </row>
    <row r="162" spans="1:5" ht="13.5" hidden="1" thickBot="1">
      <c r="A162" s="165"/>
      <c r="B162" s="95"/>
      <c r="C162" s="11"/>
      <c r="D162" s="4"/>
      <c r="E162" s="149"/>
    </row>
    <row r="163" spans="1:5" ht="13.5" hidden="1" thickBot="1">
      <c r="A163" s="165"/>
      <c r="B163" s="20"/>
      <c r="C163" s="230"/>
      <c r="D163" s="4"/>
      <c r="E163" s="149"/>
    </row>
    <row r="164" spans="1:5" ht="13.5" hidden="1" thickBot="1">
      <c r="A164" s="165"/>
      <c r="B164" s="95"/>
      <c r="C164" s="11"/>
      <c r="D164" s="4"/>
      <c r="E164" s="149"/>
    </row>
    <row r="165" spans="1:6" ht="13.5" hidden="1" thickBot="1">
      <c r="A165" s="165"/>
      <c r="B165" s="20"/>
      <c r="C165" s="230"/>
      <c r="D165" s="4"/>
      <c r="E165" s="149"/>
      <c r="F165" s="417"/>
    </row>
    <row r="166" spans="1:5" ht="13.5" hidden="1" thickBot="1">
      <c r="A166" s="165"/>
      <c r="B166" s="95"/>
      <c r="C166" s="11"/>
      <c r="D166" s="4"/>
      <c r="E166" s="149"/>
    </row>
    <row r="167" spans="1:5" ht="13.5" hidden="1" thickBot="1">
      <c r="A167" s="165"/>
      <c r="B167" s="20"/>
      <c r="C167" s="230"/>
      <c r="D167" s="4"/>
      <c r="E167" s="149"/>
    </row>
    <row r="168" spans="1:5" ht="13.5" hidden="1" thickBot="1">
      <c r="A168" s="165"/>
      <c r="B168" s="95"/>
      <c r="C168" s="11"/>
      <c r="D168" s="4"/>
      <c r="E168" s="149"/>
    </row>
    <row r="169" spans="1:5" ht="13.5" hidden="1" thickBot="1">
      <c r="A169" s="165"/>
      <c r="B169" s="20"/>
      <c r="C169" s="230"/>
      <c r="D169" s="4"/>
      <c r="E169" s="149"/>
    </row>
    <row r="170" spans="1:5" ht="13.5" hidden="1" thickBot="1">
      <c r="A170" s="165"/>
      <c r="B170" s="95"/>
      <c r="C170" s="11"/>
      <c r="D170" s="4"/>
      <c r="E170" s="149"/>
    </row>
    <row r="171" spans="1:5" ht="11.25" customHeight="1" hidden="1" thickBot="1">
      <c r="A171" s="165"/>
      <c r="B171" s="20"/>
      <c r="C171" s="230"/>
      <c r="D171" s="4"/>
      <c r="E171" s="149"/>
    </row>
    <row r="172" spans="1:5" ht="13.5" hidden="1" thickBot="1">
      <c r="A172" s="165"/>
      <c r="B172" s="95"/>
      <c r="C172" s="11"/>
      <c r="D172" s="4"/>
      <c r="E172" s="149"/>
    </row>
    <row r="173" spans="1:5" ht="13.5" hidden="1" thickBot="1">
      <c r="A173" s="165"/>
      <c r="B173" s="20"/>
      <c r="C173" s="230"/>
      <c r="D173" s="4"/>
      <c r="E173" s="149"/>
    </row>
    <row r="174" spans="1:5" ht="13.5" hidden="1" thickBot="1">
      <c r="A174" s="165"/>
      <c r="B174" s="95"/>
      <c r="C174" s="11"/>
      <c r="D174" s="4"/>
      <c r="E174" s="149"/>
    </row>
    <row r="175" spans="1:5" ht="13.5" hidden="1" thickBot="1">
      <c r="A175" s="165"/>
      <c r="B175" s="20"/>
      <c r="C175" s="230"/>
      <c r="D175" s="4"/>
      <c r="E175" s="149"/>
    </row>
    <row r="176" spans="1:5" ht="13.5" hidden="1" thickBot="1">
      <c r="A176" s="165"/>
      <c r="B176" s="95"/>
      <c r="C176" s="11"/>
      <c r="D176" s="4"/>
      <c r="E176" s="149"/>
    </row>
    <row r="177" spans="1:5" ht="13.5" hidden="1" thickBot="1">
      <c r="A177" s="165"/>
      <c r="B177" s="20"/>
      <c r="C177" s="230"/>
      <c r="D177" s="4"/>
      <c r="E177" s="149"/>
    </row>
    <row r="178" spans="1:5" ht="13.5" hidden="1" thickBot="1">
      <c r="A178" s="165"/>
      <c r="B178" s="95"/>
      <c r="C178" s="11"/>
      <c r="D178" s="4"/>
      <c r="E178" s="149"/>
    </row>
    <row r="179" spans="1:5" ht="13.5" hidden="1" thickBot="1">
      <c r="A179" s="165"/>
      <c r="B179" s="20"/>
      <c r="C179" s="230"/>
      <c r="D179" s="4"/>
      <c r="E179" s="149"/>
    </row>
    <row r="180" spans="1:5" ht="13.5" hidden="1" thickBot="1">
      <c r="A180" s="165"/>
      <c r="B180" s="95"/>
      <c r="C180" s="11"/>
      <c r="D180" s="4"/>
      <c r="E180" s="149"/>
    </row>
    <row r="181" spans="1:5" ht="13.5" hidden="1" thickBot="1">
      <c r="A181" s="165"/>
      <c r="B181" s="20"/>
      <c r="C181" s="230"/>
      <c r="D181" s="4"/>
      <c r="E181" s="149"/>
    </row>
    <row r="182" spans="1:5" ht="13.5" hidden="1" thickBot="1">
      <c r="A182" s="170"/>
      <c r="B182" s="95"/>
      <c r="C182" s="11"/>
      <c r="D182" s="4"/>
      <c r="E182" s="149"/>
    </row>
    <row r="183" spans="1:5" ht="13.5" hidden="1" thickBot="1">
      <c r="A183" s="165"/>
      <c r="B183" s="20"/>
      <c r="C183" s="230"/>
      <c r="D183" s="4"/>
      <c r="E183" s="149"/>
    </row>
    <row r="184" spans="1:5" ht="13.5" hidden="1" thickBot="1">
      <c r="A184" s="165"/>
      <c r="B184" s="95"/>
      <c r="C184" s="11"/>
      <c r="D184" s="4"/>
      <c r="E184" s="149"/>
    </row>
    <row r="185" spans="1:5" ht="13.5" hidden="1" thickBot="1">
      <c r="A185" s="165"/>
      <c r="B185" s="20"/>
      <c r="C185" s="230"/>
      <c r="D185" s="4"/>
      <c r="E185" s="149"/>
    </row>
    <row r="186" spans="1:5" ht="27" customHeight="1" hidden="1" thickBot="1">
      <c r="A186" s="166"/>
      <c r="B186" s="216"/>
      <c r="C186" s="148"/>
      <c r="D186" s="4"/>
      <c r="E186" s="149"/>
    </row>
    <row r="187" spans="1:5" ht="13.5" hidden="1" thickBot="1">
      <c r="A187" s="170"/>
      <c r="B187" s="13"/>
      <c r="C187" s="26"/>
      <c r="D187" s="30"/>
      <c r="E187" s="76"/>
    </row>
    <row r="188" spans="1:5" ht="13.5" hidden="1" thickBot="1">
      <c r="A188" s="170"/>
      <c r="B188" s="150"/>
      <c r="C188" s="26"/>
      <c r="D188" s="4"/>
      <c r="E188" s="149"/>
    </row>
    <row r="189" spans="1:5" ht="13.5" hidden="1" thickBot="1">
      <c r="A189" s="169"/>
      <c r="B189" s="154"/>
      <c r="C189" s="155"/>
      <c r="D189" s="156"/>
      <c r="E189" s="157"/>
    </row>
    <row r="190" spans="1:5" ht="13.5" hidden="1" thickBot="1">
      <c r="A190" s="165"/>
      <c r="B190" s="14"/>
      <c r="C190" s="26"/>
      <c r="D190" s="4"/>
      <c r="E190" s="149"/>
    </row>
    <row r="191" spans="1:5" ht="0.75" customHeight="1" hidden="1" thickBot="1">
      <c r="A191" s="165"/>
      <c r="B191" s="14"/>
      <c r="C191" s="26"/>
      <c r="D191" s="32"/>
      <c r="E191" s="28"/>
    </row>
    <row r="192" spans="1:5" ht="13.5" hidden="1" thickBot="1">
      <c r="A192" s="165"/>
      <c r="B192" s="14"/>
      <c r="C192" s="21"/>
      <c r="D192" s="17"/>
      <c r="E192" s="22"/>
    </row>
    <row r="193" spans="1:5" ht="13.5" hidden="1" thickBot="1">
      <c r="A193" s="60"/>
      <c r="B193" s="15"/>
      <c r="C193" s="26"/>
      <c r="D193" s="4"/>
      <c r="E193" s="149"/>
    </row>
    <row r="194" spans="1:5" ht="13.5" hidden="1" thickBot="1">
      <c r="A194" s="59"/>
      <c r="B194" s="15"/>
      <c r="C194" s="26"/>
      <c r="D194" s="4"/>
      <c r="E194" s="149"/>
    </row>
    <row r="195" spans="1:5" ht="13.5" hidden="1" thickBot="1">
      <c r="A195" s="59"/>
      <c r="B195" s="14"/>
      <c r="C195" s="26"/>
      <c r="D195" s="4"/>
      <c r="E195" s="149"/>
    </row>
    <row r="196" spans="1:5" ht="13.5" hidden="1" thickBot="1">
      <c r="A196" s="171"/>
      <c r="B196" s="75"/>
      <c r="C196" s="19"/>
      <c r="D196" s="226"/>
      <c r="E196" s="227"/>
    </row>
    <row r="197" spans="1:5" ht="13.5" hidden="1" thickBot="1">
      <c r="A197" s="59"/>
      <c r="B197" s="151"/>
      <c r="C197" s="26"/>
      <c r="D197" s="32"/>
      <c r="E197" s="28"/>
    </row>
    <row r="198" spans="1:5" ht="13.5" hidden="1" thickBot="1">
      <c r="A198" s="59"/>
      <c r="B198" s="95"/>
      <c r="C198" s="26"/>
      <c r="D198" s="4"/>
      <c r="E198" s="149"/>
    </row>
    <row r="199" spans="1:5" ht="13.5" hidden="1" thickBot="1">
      <c r="A199" s="59"/>
      <c r="B199" s="20"/>
      <c r="C199" s="233"/>
      <c r="D199" s="4"/>
      <c r="E199" s="149"/>
    </row>
    <row r="200" spans="1:5" ht="13.5" hidden="1" thickBot="1">
      <c r="A200" s="59"/>
      <c r="B200" s="95"/>
      <c r="C200" s="26"/>
      <c r="D200" s="4"/>
      <c r="E200" s="149"/>
    </row>
    <row r="201" spans="1:5" ht="13.5" hidden="1" thickBot="1">
      <c r="A201" s="59"/>
      <c r="B201" s="20"/>
      <c r="C201" s="233"/>
      <c r="D201" s="4"/>
      <c r="E201" s="149"/>
    </row>
    <row r="202" spans="1:5" ht="13.5" hidden="1" thickBot="1">
      <c r="A202" s="59"/>
      <c r="B202" s="95"/>
      <c r="C202" s="26"/>
      <c r="D202" s="4"/>
      <c r="E202" s="149"/>
    </row>
    <row r="203" spans="1:5" ht="13.5" hidden="1" thickBot="1">
      <c r="A203" s="59"/>
      <c r="B203" s="20"/>
      <c r="C203" s="233"/>
      <c r="D203" s="4"/>
      <c r="E203" s="149"/>
    </row>
    <row r="204" spans="1:5" ht="13.5" hidden="1" thickBot="1">
      <c r="A204" s="59"/>
      <c r="B204" s="95"/>
      <c r="C204" s="26"/>
      <c r="D204" s="4"/>
      <c r="E204" s="149"/>
    </row>
    <row r="205" spans="1:5" ht="13.5" hidden="1" thickBot="1">
      <c r="A205" s="59"/>
      <c r="B205" s="20"/>
      <c r="C205" s="233"/>
      <c r="D205" s="4"/>
      <c r="E205" s="149"/>
    </row>
    <row r="206" spans="1:5" ht="13.5" hidden="1" thickBot="1">
      <c r="A206" s="172"/>
      <c r="B206" s="214"/>
      <c r="C206" s="208"/>
      <c r="D206" s="4"/>
      <c r="E206" s="149"/>
    </row>
    <row r="207" spans="1:5" ht="12.75">
      <c r="A207" s="173"/>
      <c r="B207" s="12"/>
      <c r="C207" s="26"/>
      <c r="D207" s="58"/>
      <c r="E207" s="93"/>
    </row>
    <row r="208" spans="1:5" ht="15.75">
      <c r="A208" s="174" t="s">
        <v>14</v>
      </c>
      <c r="B208" s="33" t="s">
        <v>36</v>
      </c>
      <c r="C208" s="26"/>
      <c r="D208" s="32"/>
      <c r="E208" s="28"/>
    </row>
    <row r="209" spans="1:5" ht="102">
      <c r="A209" s="174"/>
      <c r="B209" s="219" t="s">
        <v>315</v>
      </c>
      <c r="C209" s="26"/>
      <c r="D209" s="32"/>
      <c r="E209" s="28"/>
    </row>
    <row r="210" spans="1:5" ht="15.75">
      <c r="A210" s="173"/>
      <c r="B210" s="34" t="s">
        <v>350</v>
      </c>
      <c r="C210" s="26"/>
      <c r="D210" s="32"/>
      <c r="E210" s="28"/>
    </row>
    <row r="211" spans="1:5" ht="12.75">
      <c r="A211" s="173"/>
      <c r="B211" s="12"/>
      <c r="C211" s="26"/>
      <c r="D211" s="32"/>
      <c r="E211" s="28"/>
    </row>
    <row r="212" spans="1:5" ht="12.75">
      <c r="A212" s="168" t="s">
        <v>15</v>
      </c>
      <c r="B212" s="35" t="s">
        <v>316</v>
      </c>
      <c r="C212" s="65">
        <f aca="true" t="shared" si="3" ref="C212:C217">D212+E212</f>
        <v>964</v>
      </c>
      <c r="D212" s="81"/>
      <c r="E212" s="85">
        <v>964</v>
      </c>
    </row>
    <row r="213" spans="1:5" ht="25.5">
      <c r="A213" s="175" t="s">
        <v>16</v>
      </c>
      <c r="B213" s="36" t="s">
        <v>317</v>
      </c>
      <c r="C213" s="211">
        <f t="shared" si="3"/>
        <v>455</v>
      </c>
      <c r="D213" s="81"/>
      <c r="E213" s="85">
        <v>455</v>
      </c>
    </row>
    <row r="214" spans="1:5" ht="25.5">
      <c r="A214" s="176" t="s">
        <v>17</v>
      </c>
      <c r="B214" s="35" t="s">
        <v>318</v>
      </c>
      <c r="C214" s="211">
        <f t="shared" si="3"/>
        <v>962</v>
      </c>
      <c r="D214" s="82"/>
      <c r="E214" s="91">
        <v>962</v>
      </c>
    </row>
    <row r="215" spans="1:5" ht="12.75">
      <c r="A215" s="177" t="s">
        <v>52</v>
      </c>
      <c r="B215" s="96" t="s">
        <v>319</v>
      </c>
      <c r="C215" s="26">
        <f t="shared" si="3"/>
        <v>247</v>
      </c>
      <c r="D215" s="5"/>
      <c r="E215" s="79">
        <v>247</v>
      </c>
    </row>
    <row r="216" spans="1:5" ht="38.25">
      <c r="A216" s="178"/>
      <c r="B216" s="37" t="s">
        <v>234</v>
      </c>
      <c r="C216" s="26">
        <f t="shared" si="3"/>
        <v>157</v>
      </c>
      <c r="D216" s="5"/>
      <c r="E216" s="79">
        <v>157</v>
      </c>
    </row>
    <row r="217" spans="1:9" ht="39" thickBot="1">
      <c r="A217" s="173"/>
      <c r="B217" s="37" t="s">
        <v>233</v>
      </c>
      <c r="C217" s="26">
        <f t="shared" si="3"/>
        <v>245</v>
      </c>
      <c r="D217" s="5"/>
      <c r="E217" s="79">
        <v>245</v>
      </c>
      <c r="G217" s="412" t="s">
        <v>329</v>
      </c>
      <c r="H217" s="412" t="s">
        <v>33</v>
      </c>
      <c r="I217" s="412" t="s">
        <v>34</v>
      </c>
    </row>
    <row r="218" spans="1:9" ht="38.25">
      <c r="A218" s="173" t="s">
        <v>387</v>
      </c>
      <c r="B218" s="97" t="s">
        <v>164</v>
      </c>
      <c r="C218" s="26"/>
      <c r="D218" s="32"/>
      <c r="E218" s="28"/>
      <c r="F218" s="411" t="s">
        <v>330</v>
      </c>
      <c r="G218" s="413"/>
      <c r="H218" s="58"/>
      <c r="I218" s="93"/>
    </row>
    <row r="219" spans="1:9" ht="12.75">
      <c r="A219" s="173"/>
      <c r="B219" s="38" t="s">
        <v>37</v>
      </c>
      <c r="C219" s="26">
        <f>D219+E219</f>
        <v>2</v>
      </c>
      <c r="D219" s="5"/>
      <c r="E219" s="79">
        <v>2</v>
      </c>
      <c r="F219" s="38" t="s">
        <v>37</v>
      </c>
      <c r="G219" s="26">
        <f aca="true" t="shared" si="4" ref="G219:G229">H219+I219</f>
        <v>247</v>
      </c>
      <c r="H219" s="5"/>
      <c r="I219" s="79">
        <v>247</v>
      </c>
    </row>
    <row r="220" spans="1:9" ht="12.75">
      <c r="A220" s="173"/>
      <c r="B220" s="38" t="s">
        <v>38</v>
      </c>
      <c r="C220" s="26">
        <f aca="true" t="shared" si="5" ref="C220:C265">D220+E220</f>
        <v>0</v>
      </c>
      <c r="D220" s="5"/>
      <c r="E220" s="79">
        <v>0</v>
      </c>
      <c r="F220" s="38" t="s">
        <v>38</v>
      </c>
      <c r="G220" s="26">
        <f t="shared" si="4"/>
        <v>247</v>
      </c>
      <c r="H220" s="5"/>
      <c r="I220" s="79">
        <v>247</v>
      </c>
    </row>
    <row r="221" spans="1:9" ht="12.75">
      <c r="A221" s="173"/>
      <c r="B221" s="38" t="s">
        <v>39</v>
      </c>
      <c r="C221" s="26">
        <f t="shared" si="5"/>
        <v>0</v>
      </c>
      <c r="D221" s="5"/>
      <c r="E221" s="79">
        <v>0</v>
      </c>
      <c r="F221" s="38" t="s">
        <v>39</v>
      </c>
      <c r="G221" s="26">
        <f t="shared" si="4"/>
        <v>247</v>
      </c>
      <c r="H221" s="5"/>
      <c r="I221" s="79">
        <v>247</v>
      </c>
    </row>
    <row r="222" spans="1:9" ht="25.5">
      <c r="A222" s="173"/>
      <c r="B222" s="39" t="s">
        <v>64</v>
      </c>
      <c r="C222" s="26">
        <f t="shared" si="5"/>
        <v>0</v>
      </c>
      <c r="D222" s="5"/>
      <c r="E222" s="79">
        <v>0</v>
      </c>
      <c r="F222" s="39" t="s">
        <v>64</v>
      </c>
      <c r="G222" s="26">
        <f t="shared" si="4"/>
        <v>247</v>
      </c>
      <c r="H222" s="5"/>
      <c r="I222" s="79">
        <v>247</v>
      </c>
    </row>
    <row r="223" spans="1:9" ht="12.75">
      <c r="A223" s="173"/>
      <c r="B223" s="38" t="s">
        <v>40</v>
      </c>
      <c r="C223" s="26">
        <f t="shared" si="5"/>
        <v>0</v>
      </c>
      <c r="D223" s="5"/>
      <c r="E223" s="79">
        <v>0</v>
      </c>
      <c r="F223" s="38" t="s">
        <v>40</v>
      </c>
      <c r="G223" s="26">
        <f t="shared" si="4"/>
        <v>187</v>
      </c>
      <c r="H223" s="5"/>
      <c r="I223" s="79">
        <v>187</v>
      </c>
    </row>
    <row r="224" spans="1:9" ht="12.75">
      <c r="A224" s="173"/>
      <c r="B224" s="38" t="s">
        <v>41</v>
      </c>
      <c r="C224" s="26">
        <f t="shared" si="5"/>
        <v>0</v>
      </c>
      <c r="D224" s="5"/>
      <c r="E224" s="79">
        <v>0</v>
      </c>
      <c r="F224" s="38" t="s">
        <v>41</v>
      </c>
      <c r="G224" s="26">
        <f t="shared" si="4"/>
        <v>60</v>
      </c>
      <c r="H224" s="5"/>
      <c r="I224" s="79">
        <v>60</v>
      </c>
    </row>
    <row r="225" spans="1:9" ht="12.75">
      <c r="A225" s="173"/>
      <c r="B225" s="38" t="s">
        <v>42</v>
      </c>
      <c r="C225" s="26">
        <f t="shared" si="5"/>
        <v>0</v>
      </c>
      <c r="D225" s="5"/>
      <c r="E225" s="79">
        <v>0</v>
      </c>
      <c r="F225" s="38" t="s">
        <v>42</v>
      </c>
      <c r="G225" s="26">
        <f t="shared" si="4"/>
        <v>0</v>
      </c>
      <c r="H225" s="5"/>
      <c r="I225" s="79">
        <v>0</v>
      </c>
    </row>
    <row r="226" spans="1:9" ht="12.75">
      <c r="A226" s="173"/>
      <c r="B226" s="38" t="s">
        <v>67</v>
      </c>
      <c r="C226" s="26">
        <f t="shared" si="5"/>
        <v>0</v>
      </c>
      <c r="D226" s="5"/>
      <c r="E226" s="79">
        <v>0</v>
      </c>
      <c r="F226" s="38" t="s">
        <v>67</v>
      </c>
      <c r="G226" s="26">
        <f t="shared" si="4"/>
        <v>247</v>
      </c>
      <c r="H226" s="5"/>
      <c r="I226" s="79">
        <v>247</v>
      </c>
    </row>
    <row r="227" spans="1:9" ht="12.75">
      <c r="A227" s="173"/>
      <c r="B227" s="38" t="s">
        <v>68</v>
      </c>
      <c r="C227" s="26">
        <f t="shared" si="5"/>
        <v>0</v>
      </c>
      <c r="D227" s="5"/>
      <c r="E227" s="79">
        <v>0</v>
      </c>
      <c r="F227" s="38" t="s">
        <v>68</v>
      </c>
      <c r="G227" s="26">
        <f t="shared" si="4"/>
        <v>247</v>
      </c>
      <c r="H227" s="5"/>
      <c r="I227" s="79">
        <v>247</v>
      </c>
    </row>
    <row r="228" spans="1:9" ht="12.75">
      <c r="A228" s="173"/>
      <c r="B228" s="38" t="s">
        <v>69</v>
      </c>
      <c r="C228" s="26">
        <f t="shared" si="5"/>
        <v>0</v>
      </c>
      <c r="D228" s="5"/>
      <c r="E228" s="79">
        <v>0</v>
      </c>
      <c r="F228" s="38" t="s">
        <v>69</v>
      </c>
      <c r="G228" s="26">
        <f t="shared" si="4"/>
        <v>247</v>
      </c>
      <c r="H228" s="5"/>
      <c r="I228" s="79">
        <v>247</v>
      </c>
    </row>
    <row r="229" spans="1:9" ht="13.5" thickBot="1">
      <c r="A229" s="173"/>
      <c r="B229" s="38" t="s">
        <v>70</v>
      </c>
      <c r="C229" s="26">
        <f t="shared" si="5"/>
        <v>0</v>
      </c>
      <c r="D229" s="5"/>
      <c r="E229" s="79">
        <v>0</v>
      </c>
      <c r="F229" s="43" t="s">
        <v>70</v>
      </c>
      <c r="G229" s="208">
        <f t="shared" si="4"/>
        <v>247</v>
      </c>
      <c r="H229" s="83"/>
      <c r="I229" s="92">
        <v>247</v>
      </c>
    </row>
    <row r="230" spans="1:5" ht="38.25">
      <c r="A230" s="173" t="s">
        <v>388</v>
      </c>
      <c r="B230" s="97" t="s">
        <v>163</v>
      </c>
      <c r="C230" s="26"/>
      <c r="D230" s="32"/>
      <c r="E230" s="28"/>
    </row>
    <row r="231" spans="1:5" ht="12.75">
      <c r="A231" s="173"/>
      <c r="B231" s="38" t="s">
        <v>37</v>
      </c>
      <c r="C231" s="26">
        <f t="shared" si="5"/>
        <v>71</v>
      </c>
      <c r="D231" s="5"/>
      <c r="E231" s="79">
        <v>71</v>
      </c>
    </row>
    <row r="232" spans="1:5" ht="12.75">
      <c r="A232" s="173"/>
      <c r="B232" s="38" t="s">
        <v>38</v>
      </c>
      <c r="C232" s="26">
        <f t="shared" si="5"/>
        <v>68</v>
      </c>
      <c r="D232" s="5"/>
      <c r="E232" s="79">
        <v>68</v>
      </c>
    </row>
    <row r="233" spans="1:5" ht="12.75">
      <c r="A233" s="173"/>
      <c r="B233" s="38" t="s">
        <v>39</v>
      </c>
      <c r="C233" s="26">
        <f t="shared" si="5"/>
        <v>35</v>
      </c>
      <c r="D233" s="5"/>
      <c r="E233" s="79">
        <v>35</v>
      </c>
    </row>
    <row r="234" spans="1:5" ht="25.5">
      <c r="A234" s="173"/>
      <c r="B234" s="39" t="s">
        <v>64</v>
      </c>
      <c r="C234" s="26">
        <f t="shared" si="5"/>
        <v>39</v>
      </c>
      <c r="D234" s="5"/>
      <c r="E234" s="79">
        <v>39</v>
      </c>
    </row>
    <row r="235" spans="1:5" ht="12.75">
      <c r="A235" s="173"/>
      <c r="B235" s="38" t="s">
        <v>40</v>
      </c>
      <c r="C235" s="26">
        <f t="shared" si="5"/>
        <v>44</v>
      </c>
      <c r="D235" s="5"/>
      <c r="E235" s="79">
        <v>44</v>
      </c>
    </row>
    <row r="236" spans="1:5" ht="12.75">
      <c r="A236" s="173"/>
      <c r="B236" s="38" t="s">
        <v>41</v>
      </c>
      <c r="C236" s="26">
        <f t="shared" si="5"/>
        <v>13</v>
      </c>
      <c r="D236" s="5"/>
      <c r="E236" s="79">
        <v>13</v>
      </c>
    </row>
    <row r="237" spans="1:5" ht="12.75">
      <c r="A237" s="173"/>
      <c r="B237" s="38" t="s">
        <v>42</v>
      </c>
      <c r="C237" s="26">
        <f t="shared" si="5"/>
        <v>0</v>
      </c>
      <c r="D237" s="5"/>
      <c r="E237" s="79">
        <v>0</v>
      </c>
    </row>
    <row r="238" spans="1:5" ht="12.75">
      <c r="A238" s="173"/>
      <c r="B238" s="38" t="s">
        <v>67</v>
      </c>
      <c r="C238" s="26">
        <f t="shared" si="5"/>
        <v>9</v>
      </c>
      <c r="D238" s="5"/>
      <c r="E238" s="79">
        <v>9</v>
      </c>
    </row>
    <row r="239" spans="1:5" ht="12.75">
      <c r="A239" s="173"/>
      <c r="B239" s="38" t="s">
        <v>68</v>
      </c>
      <c r="C239" s="26">
        <f t="shared" si="5"/>
        <v>8</v>
      </c>
      <c r="D239" s="5"/>
      <c r="E239" s="79">
        <v>8</v>
      </c>
    </row>
    <row r="240" spans="1:5" ht="12.75">
      <c r="A240" s="173"/>
      <c r="B240" s="38" t="s">
        <v>69</v>
      </c>
      <c r="C240" s="26">
        <f t="shared" si="5"/>
        <v>10</v>
      </c>
      <c r="D240" s="5"/>
      <c r="E240" s="79">
        <v>10</v>
      </c>
    </row>
    <row r="241" spans="1:5" ht="12.75">
      <c r="A241" s="173"/>
      <c r="B241" s="38" t="s">
        <v>70</v>
      </c>
      <c r="C241" s="26">
        <f t="shared" si="5"/>
        <v>3</v>
      </c>
      <c r="D241" s="5"/>
      <c r="E241" s="79">
        <v>3</v>
      </c>
    </row>
    <row r="242" spans="1:5" ht="25.5">
      <c r="A242" s="173" t="s">
        <v>389</v>
      </c>
      <c r="B242" s="97" t="s">
        <v>166</v>
      </c>
      <c r="C242" s="26"/>
      <c r="D242" s="32"/>
      <c r="E242" s="28"/>
    </row>
    <row r="243" spans="1:5" ht="12.75">
      <c r="A243" s="173"/>
      <c r="B243" s="38" t="s">
        <v>37</v>
      </c>
      <c r="C243" s="26">
        <f t="shared" si="5"/>
        <v>143</v>
      </c>
      <c r="D243" s="5"/>
      <c r="E243" s="79">
        <v>143</v>
      </c>
    </row>
    <row r="244" spans="1:5" ht="12.75">
      <c r="A244" s="173"/>
      <c r="B244" s="38" t="s">
        <v>38</v>
      </c>
      <c r="C244" s="26">
        <f t="shared" si="5"/>
        <v>132</v>
      </c>
      <c r="D244" s="5"/>
      <c r="E244" s="79">
        <v>132</v>
      </c>
    </row>
    <row r="245" spans="1:5" ht="12.75">
      <c r="A245" s="173"/>
      <c r="B245" s="38" t="s">
        <v>39</v>
      </c>
      <c r="C245" s="26">
        <f t="shared" si="5"/>
        <v>89</v>
      </c>
      <c r="D245" s="5"/>
      <c r="E245" s="79">
        <v>89</v>
      </c>
    </row>
    <row r="246" spans="1:5" ht="25.5">
      <c r="A246" s="173"/>
      <c r="B246" s="39" t="s">
        <v>64</v>
      </c>
      <c r="C246" s="26">
        <f t="shared" si="5"/>
        <v>95</v>
      </c>
      <c r="D246" s="5"/>
      <c r="E246" s="79">
        <v>95</v>
      </c>
    </row>
    <row r="247" spans="1:5" ht="12.75">
      <c r="A247" s="173"/>
      <c r="B247" s="38" t="s">
        <v>40</v>
      </c>
      <c r="C247" s="26">
        <f t="shared" si="5"/>
        <v>92</v>
      </c>
      <c r="D247" s="5"/>
      <c r="E247" s="79">
        <v>92</v>
      </c>
    </row>
    <row r="248" spans="1:5" ht="12.75">
      <c r="A248" s="173"/>
      <c r="B248" s="38" t="s">
        <v>41</v>
      </c>
      <c r="C248" s="26">
        <f t="shared" si="5"/>
        <v>30</v>
      </c>
      <c r="D248" s="5"/>
      <c r="E248" s="79">
        <v>30</v>
      </c>
    </row>
    <row r="249" spans="1:5" ht="12.75">
      <c r="A249" s="173"/>
      <c r="B249" s="38" t="s">
        <v>42</v>
      </c>
      <c r="C249" s="26">
        <f t="shared" si="5"/>
        <v>0</v>
      </c>
      <c r="D249" s="5"/>
      <c r="E249" s="79">
        <v>0</v>
      </c>
    </row>
    <row r="250" spans="1:5" ht="12.75">
      <c r="A250" s="173"/>
      <c r="B250" s="38" t="s">
        <v>67</v>
      </c>
      <c r="C250" s="26">
        <f t="shared" si="5"/>
        <v>54</v>
      </c>
      <c r="D250" s="5"/>
      <c r="E250" s="79">
        <v>54</v>
      </c>
    </row>
    <row r="251" spans="1:5" ht="12.75">
      <c r="A251" s="173"/>
      <c r="B251" s="38" t="s">
        <v>68</v>
      </c>
      <c r="C251" s="26">
        <f t="shared" si="5"/>
        <v>41</v>
      </c>
      <c r="D251" s="5"/>
      <c r="E251" s="79">
        <v>41</v>
      </c>
    </row>
    <row r="252" spans="1:5" ht="12.75">
      <c r="A252" s="173"/>
      <c r="B252" s="38" t="s">
        <v>69</v>
      </c>
      <c r="C252" s="26">
        <f t="shared" si="5"/>
        <v>81</v>
      </c>
      <c r="D252" s="5"/>
      <c r="E252" s="79">
        <v>81</v>
      </c>
    </row>
    <row r="253" spans="1:5" ht="12.75">
      <c r="A253" s="173"/>
      <c r="B253" s="38" t="s">
        <v>70</v>
      </c>
      <c r="C253" s="26">
        <f t="shared" si="5"/>
        <v>32</v>
      </c>
      <c r="D253" s="5"/>
      <c r="E253" s="79">
        <v>32</v>
      </c>
    </row>
    <row r="254" spans="1:5" ht="25.5">
      <c r="A254" s="173" t="s">
        <v>390</v>
      </c>
      <c r="B254" s="97" t="s">
        <v>165</v>
      </c>
      <c r="C254" s="26"/>
      <c r="D254" s="32"/>
      <c r="E254" s="28"/>
    </row>
    <row r="255" spans="1:5" ht="12.75">
      <c r="A255" s="173"/>
      <c r="B255" s="38" t="s">
        <v>37</v>
      </c>
      <c r="C255" s="26">
        <f t="shared" si="5"/>
        <v>31</v>
      </c>
      <c r="D255" s="5"/>
      <c r="E255" s="79">
        <v>31</v>
      </c>
    </row>
    <row r="256" spans="1:5" ht="12.75">
      <c r="A256" s="173"/>
      <c r="B256" s="38" t="s">
        <v>38</v>
      </c>
      <c r="C256" s="26">
        <f t="shared" si="5"/>
        <v>47</v>
      </c>
      <c r="D256" s="5"/>
      <c r="E256" s="79">
        <v>47</v>
      </c>
    </row>
    <row r="257" spans="1:5" ht="12.75">
      <c r="A257" s="173"/>
      <c r="B257" s="38" t="s">
        <v>39</v>
      </c>
      <c r="C257" s="26">
        <f t="shared" si="5"/>
        <v>123</v>
      </c>
      <c r="D257" s="5"/>
      <c r="E257" s="79">
        <v>123</v>
      </c>
    </row>
    <row r="258" spans="1:5" ht="25.5">
      <c r="A258" s="173"/>
      <c r="B258" s="39" t="s">
        <v>64</v>
      </c>
      <c r="C258" s="26">
        <f t="shared" si="5"/>
        <v>113</v>
      </c>
      <c r="D258" s="5"/>
      <c r="E258" s="79">
        <v>113</v>
      </c>
    </row>
    <row r="259" spans="1:5" ht="12.75">
      <c r="A259" s="173"/>
      <c r="B259" s="38" t="s">
        <v>40</v>
      </c>
      <c r="C259" s="26">
        <f t="shared" si="5"/>
        <v>51</v>
      </c>
      <c r="D259" s="5"/>
      <c r="E259" s="79">
        <v>51</v>
      </c>
    </row>
    <row r="260" spans="1:5" ht="12.75">
      <c r="A260" s="173"/>
      <c r="B260" s="38" t="s">
        <v>41</v>
      </c>
      <c r="C260" s="26">
        <f t="shared" si="5"/>
        <v>17</v>
      </c>
      <c r="D260" s="5"/>
      <c r="E260" s="79">
        <v>17</v>
      </c>
    </row>
    <row r="261" spans="1:5" ht="12.75">
      <c r="A261" s="173"/>
      <c r="B261" s="38" t="s">
        <v>42</v>
      </c>
      <c r="C261" s="26">
        <f t="shared" si="5"/>
        <v>0</v>
      </c>
      <c r="D261" s="5"/>
      <c r="E261" s="79">
        <v>0</v>
      </c>
    </row>
    <row r="262" spans="1:5" ht="12.75">
      <c r="A262" s="173"/>
      <c r="B262" s="38" t="s">
        <v>67</v>
      </c>
      <c r="C262" s="26">
        <f t="shared" si="5"/>
        <v>184</v>
      </c>
      <c r="D262" s="5"/>
      <c r="E262" s="79">
        <v>184</v>
      </c>
    </row>
    <row r="263" spans="1:5" ht="12.75">
      <c r="A263" s="173"/>
      <c r="B263" s="38" t="s">
        <v>68</v>
      </c>
      <c r="C263" s="26">
        <f t="shared" si="5"/>
        <v>198</v>
      </c>
      <c r="D263" s="5"/>
      <c r="E263" s="79">
        <v>198</v>
      </c>
    </row>
    <row r="264" spans="1:5" ht="12.75">
      <c r="A264" s="173"/>
      <c r="B264" s="38" t="s">
        <v>69</v>
      </c>
      <c r="C264" s="26">
        <f t="shared" si="5"/>
        <v>156</v>
      </c>
      <c r="D264" s="5"/>
      <c r="E264" s="79">
        <v>156</v>
      </c>
    </row>
    <row r="265" spans="1:5" ht="12.75">
      <c r="A265" s="179"/>
      <c r="B265" s="40" t="s">
        <v>70</v>
      </c>
      <c r="C265" s="65">
        <f t="shared" si="5"/>
        <v>212</v>
      </c>
      <c r="D265" s="81"/>
      <c r="E265" s="85">
        <v>212</v>
      </c>
    </row>
    <row r="266" spans="1:5" ht="12.75">
      <c r="A266" s="177" t="s">
        <v>121</v>
      </c>
      <c r="B266" s="41" t="s">
        <v>314</v>
      </c>
      <c r="C266" s="18">
        <f>D266+E266</f>
        <v>476</v>
      </c>
      <c r="D266" s="5"/>
      <c r="E266" s="79">
        <v>476</v>
      </c>
    </row>
    <row r="267" spans="1:5" ht="25.5">
      <c r="A267" s="173"/>
      <c r="B267" s="37" t="s">
        <v>167</v>
      </c>
      <c r="C267" s="18">
        <f>D267+E267</f>
        <v>197</v>
      </c>
      <c r="D267" s="5"/>
      <c r="E267" s="79">
        <v>197</v>
      </c>
    </row>
    <row r="268" spans="1:9" ht="26.25" thickBot="1">
      <c r="A268" s="173"/>
      <c r="B268" s="37" t="s">
        <v>168</v>
      </c>
      <c r="C268" s="18">
        <f aca="true" t="shared" si="6" ref="C268:C331">D268+E268</f>
        <v>476</v>
      </c>
      <c r="D268" s="5"/>
      <c r="E268" s="79">
        <v>476</v>
      </c>
      <c r="G268" s="412" t="s">
        <v>329</v>
      </c>
      <c r="H268" s="412" t="s">
        <v>33</v>
      </c>
      <c r="I268" s="412" t="s">
        <v>34</v>
      </c>
    </row>
    <row r="269" spans="1:9" ht="38.25">
      <c r="A269" s="173" t="s">
        <v>391</v>
      </c>
      <c r="B269" s="97" t="s">
        <v>169</v>
      </c>
      <c r="C269" s="18"/>
      <c r="D269" s="32"/>
      <c r="E269" s="28"/>
      <c r="F269" s="411" t="s">
        <v>328</v>
      </c>
      <c r="G269" s="57"/>
      <c r="H269" s="58"/>
      <c r="I269" s="93"/>
    </row>
    <row r="270" spans="1:9" ht="12.75">
      <c r="A270" s="173"/>
      <c r="B270" s="38" t="s">
        <v>37</v>
      </c>
      <c r="C270" s="18">
        <f t="shared" si="6"/>
        <v>0</v>
      </c>
      <c r="D270" s="5"/>
      <c r="E270" s="79">
        <v>0</v>
      </c>
      <c r="F270" s="38" t="s">
        <v>37</v>
      </c>
      <c r="G270" s="18">
        <f aca="true" t="shared" si="7" ref="G270:G289">H270+I270</f>
        <v>476</v>
      </c>
      <c r="H270" s="5"/>
      <c r="I270" s="79">
        <v>476</v>
      </c>
    </row>
    <row r="271" spans="1:9" ht="12.75">
      <c r="A271" s="173"/>
      <c r="B271" s="38" t="s">
        <v>71</v>
      </c>
      <c r="C271" s="18">
        <f t="shared" si="6"/>
        <v>0</v>
      </c>
      <c r="D271" s="5"/>
      <c r="E271" s="79">
        <v>0</v>
      </c>
      <c r="F271" s="38" t="s">
        <v>71</v>
      </c>
      <c r="G271" s="18">
        <f t="shared" si="7"/>
        <v>218</v>
      </c>
      <c r="H271" s="5"/>
      <c r="I271" s="79">
        <v>218</v>
      </c>
    </row>
    <row r="272" spans="1:9" ht="12.75">
      <c r="A272" s="173"/>
      <c r="B272" s="38" t="s">
        <v>72</v>
      </c>
      <c r="C272" s="18">
        <f t="shared" si="6"/>
        <v>0</v>
      </c>
      <c r="D272" s="5"/>
      <c r="E272" s="79">
        <v>0</v>
      </c>
      <c r="F272" s="38" t="s">
        <v>72</v>
      </c>
      <c r="G272" s="18">
        <f t="shared" si="7"/>
        <v>258</v>
      </c>
      <c r="H272" s="5"/>
      <c r="I272" s="79">
        <v>258</v>
      </c>
    </row>
    <row r="273" spans="1:9" ht="12.75">
      <c r="A273" s="173"/>
      <c r="B273" s="38" t="s">
        <v>73</v>
      </c>
      <c r="C273" s="18">
        <f t="shared" si="6"/>
        <v>0</v>
      </c>
      <c r="D273" s="5"/>
      <c r="E273" s="79">
        <v>0</v>
      </c>
      <c r="F273" s="38" t="s">
        <v>73</v>
      </c>
      <c r="G273" s="18">
        <f t="shared" si="7"/>
        <v>258</v>
      </c>
      <c r="H273" s="5"/>
      <c r="I273" s="79">
        <v>258</v>
      </c>
    </row>
    <row r="274" spans="1:9" ht="12.75">
      <c r="A274" s="173"/>
      <c r="B274" s="38" t="s">
        <v>43</v>
      </c>
      <c r="C274" s="18">
        <f t="shared" si="6"/>
        <v>0</v>
      </c>
      <c r="D274" s="5"/>
      <c r="E274" s="79">
        <v>0</v>
      </c>
      <c r="F274" s="38" t="s">
        <v>43</v>
      </c>
      <c r="G274" s="18">
        <f t="shared" si="7"/>
        <v>476</v>
      </c>
      <c r="H274" s="5"/>
      <c r="I274" s="79">
        <v>476</v>
      </c>
    </row>
    <row r="275" spans="1:9" ht="12.75">
      <c r="A275" s="173"/>
      <c r="B275" s="38" t="s">
        <v>44</v>
      </c>
      <c r="C275" s="18">
        <f t="shared" si="6"/>
        <v>0</v>
      </c>
      <c r="D275" s="5"/>
      <c r="E275" s="79">
        <v>0</v>
      </c>
      <c r="F275" s="38" t="s">
        <v>44</v>
      </c>
      <c r="G275" s="18">
        <f t="shared" si="7"/>
        <v>141</v>
      </c>
      <c r="H275" s="5"/>
      <c r="I275" s="79">
        <v>141</v>
      </c>
    </row>
    <row r="276" spans="1:9" ht="12.75">
      <c r="A276" s="173"/>
      <c r="B276" s="38" t="s">
        <v>40</v>
      </c>
      <c r="C276" s="18">
        <f t="shared" si="6"/>
        <v>0</v>
      </c>
      <c r="D276" s="5"/>
      <c r="E276" s="79">
        <v>0</v>
      </c>
      <c r="F276" s="38" t="s">
        <v>40</v>
      </c>
      <c r="G276" s="18">
        <f t="shared" si="7"/>
        <v>303</v>
      </c>
      <c r="H276" s="5"/>
      <c r="I276" s="79">
        <v>303</v>
      </c>
    </row>
    <row r="277" spans="1:9" ht="12.75">
      <c r="A277" s="173"/>
      <c r="B277" s="38" t="s">
        <v>41</v>
      </c>
      <c r="C277" s="18">
        <f t="shared" si="6"/>
        <v>0</v>
      </c>
      <c r="D277" s="5"/>
      <c r="E277" s="79">
        <v>0</v>
      </c>
      <c r="F277" s="38" t="s">
        <v>41</v>
      </c>
      <c r="G277" s="18">
        <f t="shared" si="7"/>
        <v>173</v>
      </c>
      <c r="H277" s="5"/>
      <c r="I277" s="79">
        <v>173</v>
      </c>
    </row>
    <row r="278" spans="1:9" ht="12.75">
      <c r="A278" s="173"/>
      <c r="B278" s="38" t="s">
        <v>42</v>
      </c>
      <c r="C278" s="18">
        <f t="shared" si="6"/>
        <v>0</v>
      </c>
      <c r="D278" s="5"/>
      <c r="E278" s="79">
        <v>0</v>
      </c>
      <c r="F278" s="38" t="s">
        <v>42</v>
      </c>
      <c r="G278" s="18">
        <f t="shared" si="7"/>
        <v>0</v>
      </c>
      <c r="H278" s="5"/>
      <c r="I278" s="79">
        <v>0</v>
      </c>
    </row>
    <row r="279" spans="1:9" ht="12.75">
      <c r="A279" s="173"/>
      <c r="B279" s="38" t="s">
        <v>74</v>
      </c>
      <c r="C279" s="18">
        <f t="shared" si="6"/>
        <v>0</v>
      </c>
      <c r="D279" s="5"/>
      <c r="E279" s="79">
        <v>0</v>
      </c>
      <c r="F279" s="38" t="s">
        <v>74</v>
      </c>
      <c r="G279" s="18">
        <f t="shared" si="7"/>
        <v>476</v>
      </c>
      <c r="H279" s="5"/>
      <c r="I279" s="79">
        <v>476</v>
      </c>
    </row>
    <row r="280" spans="1:9" ht="12.75">
      <c r="A280" s="173"/>
      <c r="B280" s="38" t="s">
        <v>49</v>
      </c>
      <c r="C280" s="18">
        <f t="shared" si="6"/>
        <v>0</v>
      </c>
      <c r="D280" s="5"/>
      <c r="E280" s="79">
        <v>0</v>
      </c>
      <c r="F280" s="38" t="s">
        <v>49</v>
      </c>
      <c r="G280" s="18">
        <f t="shared" si="7"/>
        <v>476</v>
      </c>
      <c r="H280" s="5"/>
      <c r="I280" s="79">
        <v>476</v>
      </c>
    </row>
    <row r="281" spans="1:9" ht="12.75">
      <c r="A281" s="173"/>
      <c r="B281" s="38" t="s">
        <v>47</v>
      </c>
      <c r="C281" s="18">
        <f t="shared" si="6"/>
        <v>0</v>
      </c>
      <c r="D281" s="5"/>
      <c r="E281" s="79">
        <v>0</v>
      </c>
      <c r="F281" s="38" t="s">
        <v>47</v>
      </c>
      <c r="G281" s="18">
        <f t="shared" si="7"/>
        <v>258</v>
      </c>
      <c r="H281" s="5"/>
      <c r="I281" s="79">
        <v>258</v>
      </c>
    </row>
    <row r="282" spans="1:9" ht="12.75">
      <c r="A282" s="173"/>
      <c r="B282" s="38" t="s">
        <v>46</v>
      </c>
      <c r="C282" s="18">
        <f t="shared" si="6"/>
        <v>0</v>
      </c>
      <c r="D282" s="5"/>
      <c r="E282" s="79">
        <v>0</v>
      </c>
      <c r="F282" s="38" t="s">
        <v>46</v>
      </c>
      <c r="G282" s="18">
        <f t="shared" si="7"/>
        <v>141</v>
      </c>
      <c r="H282" s="5"/>
      <c r="I282" s="79">
        <v>141</v>
      </c>
    </row>
    <row r="283" spans="1:9" ht="12.75">
      <c r="A283" s="173"/>
      <c r="B283" s="38" t="s">
        <v>48</v>
      </c>
      <c r="C283" s="18">
        <f t="shared" si="6"/>
        <v>0</v>
      </c>
      <c r="D283" s="5"/>
      <c r="E283" s="79">
        <v>0</v>
      </c>
      <c r="F283" s="38" t="s">
        <v>48</v>
      </c>
      <c r="G283" s="18">
        <f t="shared" si="7"/>
        <v>369</v>
      </c>
      <c r="H283" s="5"/>
      <c r="I283" s="79">
        <v>369</v>
      </c>
    </row>
    <row r="284" spans="1:9" ht="12.75">
      <c r="A284" s="173"/>
      <c r="B284" s="38" t="s">
        <v>50</v>
      </c>
      <c r="C284" s="18">
        <f t="shared" si="6"/>
        <v>0</v>
      </c>
      <c r="D284" s="5"/>
      <c r="E284" s="79">
        <v>0</v>
      </c>
      <c r="F284" s="38" t="s">
        <v>50</v>
      </c>
      <c r="G284" s="18">
        <f t="shared" si="7"/>
        <v>369</v>
      </c>
      <c r="H284" s="5"/>
      <c r="I284" s="79">
        <v>369</v>
      </c>
    </row>
    <row r="285" spans="1:9" ht="12.75">
      <c r="A285" s="173"/>
      <c r="B285" s="38" t="s">
        <v>67</v>
      </c>
      <c r="C285" s="18">
        <f t="shared" si="6"/>
        <v>0</v>
      </c>
      <c r="D285" s="5"/>
      <c r="E285" s="79">
        <v>0</v>
      </c>
      <c r="F285" s="38" t="s">
        <v>67</v>
      </c>
      <c r="G285" s="18">
        <f t="shared" si="7"/>
        <v>476</v>
      </c>
      <c r="H285" s="5"/>
      <c r="I285" s="79">
        <v>476</v>
      </c>
    </row>
    <row r="286" spans="1:9" ht="12.75">
      <c r="A286" s="173"/>
      <c r="B286" s="38" t="s">
        <v>68</v>
      </c>
      <c r="C286" s="18">
        <f t="shared" si="6"/>
        <v>0</v>
      </c>
      <c r="D286" s="5"/>
      <c r="E286" s="79">
        <v>0</v>
      </c>
      <c r="F286" s="38" t="s">
        <v>68</v>
      </c>
      <c r="G286" s="18">
        <f t="shared" si="7"/>
        <v>335</v>
      </c>
      <c r="H286" s="5"/>
      <c r="I286" s="79">
        <v>335</v>
      </c>
    </row>
    <row r="287" spans="1:9" ht="12.75">
      <c r="A287" s="173"/>
      <c r="B287" s="38" t="s">
        <v>69</v>
      </c>
      <c r="C287" s="18">
        <f t="shared" si="6"/>
        <v>0</v>
      </c>
      <c r="D287" s="5"/>
      <c r="E287" s="79">
        <v>0</v>
      </c>
      <c r="F287" s="38" t="s">
        <v>69</v>
      </c>
      <c r="G287" s="18">
        <f t="shared" si="7"/>
        <v>445</v>
      </c>
      <c r="H287" s="5"/>
      <c r="I287" s="79">
        <v>445</v>
      </c>
    </row>
    <row r="288" spans="1:9" ht="12.75">
      <c r="A288" s="173"/>
      <c r="B288" s="38" t="s">
        <v>70</v>
      </c>
      <c r="C288" s="18">
        <f t="shared" si="6"/>
        <v>0</v>
      </c>
      <c r="D288" s="5"/>
      <c r="E288" s="79">
        <v>0</v>
      </c>
      <c r="F288" s="38" t="s">
        <v>70</v>
      </c>
      <c r="G288" s="18">
        <f t="shared" si="7"/>
        <v>476</v>
      </c>
      <c r="H288" s="5"/>
      <c r="I288" s="79">
        <v>476</v>
      </c>
    </row>
    <row r="289" spans="1:9" ht="13.5" thickBot="1">
      <c r="A289" s="173"/>
      <c r="B289" s="38" t="s">
        <v>75</v>
      </c>
      <c r="C289" s="18">
        <f t="shared" si="6"/>
        <v>0</v>
      </c>
      <c r="D289" s="5"/>
      <c r="E289" s="79">
        <v>0</v>
      </c>
      <c r="F289" s="43" t="s">
        <v>75</v>
      </c>
      <c r="G289" s="53">
        <f t="shared" si="7"/>
        <v>476</v>
      </c>
      <c r="H289" s="83"/>
      <c r="I289" s="92">
        <v>476</v>
      </c>
    </row>
    <row r="290" spans="1:5" ht="38.25">
      <c r="A290" s="173" t="s">
        <v>392</v>
      </c>
      <c r="B290" s="97" t="s">
        <v>170</v>
      </c>
      <c r="C290" s="18"/>
      <c r="D290" s="32"/>
      <c r="E290" s="28"/>
    </row>
    <row r="291" spans="1:5" ht="12.75">
      <c r="A291" s="173"/>
      <c r="B291" s="38" t="s">
        <v>37</v>
      </c>
      <c r="C291" s="18">
        <f t="shared" si="6"/>
        <v>229</v>
      </c>
      <c r="D291" s="5"/>
      <c r="E291" s="79">
        <v>229</v>
      </c>
    </row>
    <row r="292" spans="1:5" ht="12.75">
      <c r="A292" s="173"/>
      <c r="B292" s="38" t="s">
        <v>71</v>
      </c>
      <c r="C292" s="18">
        <f t="shared" si="6"/>
        <v>98</v>
      </c>
      <c r="D292" s="5"/>
      <c r="E292" s="79">
        <v>98</v>
      </c>
    </row>
    <row r="293" spans="1:5" ht="12.75">
      <c r="A293" s="173"/>
      <c r="B293" s="38" t="s">
        <v>72</v>
      </c>
      <c r="C293" s="18">
        <f t="shared" si="6"/>
        <v>121</v>
      </c>
      <c r="D293" s="5"/>
      <c r="E293" s="79">
        <v>121</v>
      </c>
    </row>
    <row r="294" spans="1:5" ht="12.75">
      <c r="A294" s="173"/>
      <c r="B294" s="38" t="s">
        <v>73</v>
      </c>
      <c r="C294" s="18">
        <f t="shared" si="6"/>
        <v>124</v>
      </c>
      <c r="D294" s="5"/>
      <c r="E294" s="79">
        <v>124</v>
      </c>
    </row>
    <row r="295" spans="1:5" ht="12.75">
      <c r="A295" s="173"/>
      <c r="B295" s="38" t="s">
        <v>43</v>
      </c>
      <c r="C295" s="18">
        <f t="shared" si="6"/>
        <v>147</v>
      </c>
      <c r="D295" s="5"/>
      <c r="E295" s="79">
        <v>147</v>
      </c>
    </row>
    <row r="296" spans="1:5" ht="12.75">
      <c r="A296" s="173"/>
      <c r="B296" s="38" t="s">
        <v>44</v>
      </c>
      <c r="C296" s="18">
        <f t="shared" si="6"/>
        <v>38</v>
      </c>
      <c r="D296" s="5"/>
      <c r="E296" s="79">
        <v>38</v>
      </c>
    </row>
    <row r="297" spans="1:5" ht="12.75">
      <c r="A297" s="173"/>
      <c r="B297" s="38" t="s">
        <v>40</v>
      </c>
      <c r="C297" s="18">
        <f t="shared" si="6"/>
        <v>126</v>
      </c>
      <c r="D297" s="5"/>
      <c r="E297" s="79">
        <v>126</v>
      </c>
    </row>
    <row r="298" spans="1:5" ht="12.75">
      <c r="A298" s="173"/>
      <c r="B298" s="38" t="s">
        <v>41</v>
      </c>
      <c r="C298" s="18">
        <f t="shared" si="6"/>
        <v>81</v>
      </c>
      <c r="D298" s="5"/>
      <c r="E298" s="79">
        <v>81</v>
      </c>
    </row>
    <row r="299" spans="1:5" ht="12.75">
      <c r="A299" s="173"/>
      <c r="B299" s="38" t="s">
        <v>42</v>
      </c>
      <c r="C299" s="18">
        <f t="shared" si="6"/>
        <v>0</v>
      </c>
      <c r="D299" s="5"/>
      <c r="E299" s="79">
        <v>0</v>
      </c>
    </row>
    <row r="300" spans="1:5" ht="12.75">
      <c r="A300" s="173"/>
      <c r="B300" s="38" t="s">
        <v>74</v>
      </c>
      <c r="C300" s="18">
        <f t="shared" si="6"/>
        <v>131</v>
      </c>
      <c r="D300" s="5"/>
      <c r="E300" s="79">
        <v>131</v>
      </c>
    </row>
    <row r="301" spans="1:5" ht="12.75">
      <c r="A301" s="173"/>
      <c r="B301" s="38" t="s">
        <v>49</v>
      </c>
      <c r="C301" s="18">
        <f t="shared" si="6"/>
        <v>145</v>
      </c>
      <c r="D301" s="5"/>
      <c r="E301" s="79">
        <v>145</v>
      </c>
    </row>
    <row r="302" spans="1:5" ht="12.75">
      <c r="A302" s="173"/>
      <c r="B302" s="38" t="s">
        <v>47</v>
      </c>
      <c r="C302" s="18">
        <f t="shared" si="6"/>
        <v>114</v>
      </c>
      <c r="D302" s="5"/>
      <c r="E302" s="79">
        <v>114</v>
      </c>
    </row>
    <row r="303" spans="1:5" ht="12.75">
      <c r="A303" s="173"/>
      <c r="B303" s="38" t="s">
        <v>46</v>
      </c>
      <c r="C303" s="18">
        <f t="shared" si="6"/>
        <v>69</v>
      </c>
      <c r="D303" s="5"/>
      <c r="E303" s="79">
        <v>69</v>
      </c>
    </row>
    <row r="304" spans="1:5" ht="12.75">
      <c r="A304" s="173"/>
      <c r="B304" s="38" t="s">
        <v>48</v>
      </c>
      <c r="C304" s="18">
        <f t="shared" si="6"/>
        <v>89</v>
      </c>
      <c r="D304" s="5"/>
      <c r="E304" s="79">
        <v>89</v>
      </c>
    </row>
    <row r="305" spans="1:5" ht="12.75">
      <c r="A305" s="173"/>
      <c r="B305" s="38" t="s">
        <v>50</v>
      </c>
      <c r="C305" s="18">
        <f t="shared" si="6"/>
        <v>75</v>
      </c>
      <c r="D305" s="5"/>
      <c r="E305" s="79">
        <v>75</v>
      </c>
    </row>
    <row r="306" spans="1:5" ht="12.75">
      <c r="A306" s="173"/>
      <c r="B306" s="38" t="s">
        <v>67</v>
      </c>
      <c r="C306" s="18">
        <f t="shared" si="6"/>
        <v>42</v>
      </c>
      <c r="D306" s="5"/>
      <c r="E306" s="79">
        <v>42</v>
      </c>
    </row>
    <row r="307" spans="1:5" ht="12.75">
      <c r="A307" s="173"/>
      <c r="B307" s="38" t="s">
        <v>68</v>
      </c>
      <c r="C307" s="18">
        <f t="shared" si="6"/>
        <v>12</v>
      </c>
      <c r="D307" s="5"/>
      <c r="E307" s="79">
        <v>12</v>
      </c>
    </row>
    <row r="308" spans="1:5" ht="12.75">
      <c r="A308" s="173"/>
      <c r="B308" s="38" t="s">
        <v>69</v>
      </c>
      <c r="C308" s="18">
        <f t="shared" si="6"/>
        <v>37</v>
      </c>
      <c r="D308" s="5"/>
      <c r="E308" s="79">
        <v>37</v>
      </c>
    </row>
    <row r="309" spans="1:5" ht="12.75">
      <c r="A309" s="173"/>
      <c r="B309" s="38" t="s">
        <v>70</v>
      </c>
      <c r="C309" s="18">
        <f t="shared" si="6"/>
        <v>32</v>
      </c>
      <c r="D309" s="5"/>
      <c r="E309" s="79">
        <v>32</v>
      </c>
    </row>
    <row r="310" spans="1:5" ht="12.75">
      <c r="A310" s="173"/>
      <c r="B310" s="38" t="s">
        <v>75</v>
      </c>
      <c r="C310" s="18">
        <f t="shared" si="6"/>
        <v>90</v>
      </c>
      <c r="D310" s="5"/>
      <c r="E310" s="79">
        <v>90</v>
      </c>
    </row>
    <row r="311" spans="1:5" ht="25.5">
      <c r="A311" s="60" t="s">
        <v>393</v>
      </c>
      <c r="B311" s="97" t="s">
        <v>171</v>
      </c>
      <c r="C311" s="18"/>
      <c r="D311" s="32"/>
      <c r="E311" s="28"/>
    </row>
    <row r="312" spans="1:5" ht="12.75">
      <c r="A312" s="173"/>
      <c r="B312" s="38" t="s">
        <v>37</v>
      </c>
      <c r="C312" s="18">
        <f t="shared" si="6"/>
        <v>202</v>
      </c>
      <c r="D312" s="5"/>
      <c r="E312" s="79">
        <v>202</v>
      </c>
    </row>
    <row r="313" spans="1:5" ht="12.75">
      <c r="A313" s="173"/>
      <c r="B313" s="38" t="s">
        <v>71</v>
      </c>
      <c r="C313" s="18">
        <f t="shared" si="6"/>
        <v>92</v>
      </c>
      <c r="D313" s="5"/>
      <c r="E313" s="79">
        <v>92</v>
      </c>
    </row>
    <row r="314" spans="1:5" ht="12.75">
      <c r="A314" s="173"/>
      <c r="B314" s="38" t="s">
        <v>72</v>
      </c>
      <c r="C314" s="18">
        <f t="shared" si="6"/>
        <v>119</v>
      </c>
      <c r="D314" s="5"/>
      <c r="E314" s="79">
        <v>119</v>
      </c>
    </row>
    <row r="315" spans="1:5" ht="12.75">
      <c r="A315" s="173"/>
      <c r="B315" s="38" t="s">
        <v>73</v>
      </c>
      <c r="C315" s="18">
        <f t="shared" si="6"/>
        <v>114</v>
      </c>
      <c r="D315" s="5"/>
      <c r="E315" s="79">
        <v>114</v>
      </c>
    </row>
    <row r="316" spans="1:5" ht="12.75">
      <c r="A316" s="173"/>
      <c r="B316" s="38" t="s">
        <v>43</v>
      </c>
      <c r="C316" s="18">
        <f t="shared" si="6"/>
        <v>197</v>
      </c>
      <c r="D316" s="5"/>
      <c r="E316" s="79">
        <v>197</v>
      </c>
    </row>
    <row r="317" spans="1:5" ht="12.75">
      <c r="A317" s="173"/>
      <c r="B317" s="38" t="s">
        <v>44</v>
      </c>
      <c r="C317" s="18">
        <f t="shared" si="6"/>
        <v>63</v>
      </c>
      <c r="D317" s="5"/>
      <c r="E317" s="79">
        <v>63</v>
      </c>
    </row>
    <row r="318" spans="1:5" ht="12.75">
      <c r="A318" s="173"/>
      <c r="B318" s="38" t="s">
        <v>40</v>
      </c>
      <c r="C318" s="18">
        <f t="shared" si="6"/>
        <v>123</v>
      </c>
      <c r="D318" s="5"/>
      <c r="E318" s="79">
        <v>123</v>
      </c>
    </row>
    <row r="319" spans="1:5" ht="12.75">
      <c r="A319" s="173"/>
      <c r="B319" s="38" t="s">
        <v>41</v>
      </c>
      <c r="C319" s="18">
        <f t="shared" si="6"/>
        <v>63</v>
      </c>
      <c r="D319" s="5"/>
      <c r="E319" s="79">
        <v>63</v>
      </c>
    </row>
    <row r="320" spans="1:5" ht="12.75">
      <c r="A320" s="173"/>
      <c r="B320" s="38" t="s">
        <v>42</v>
      </c>
      <c r="C320" s="18">
        <f t="shared" si="6"/>
        <v>0</v>
      </c>
      <c r="D320" s="5"/>
      <c r="E320" s="79">
        <v>0</v>
      </c>
    </row>
    <row r="321" spans="1:5" ht="12.75">
      <c r="A321" s="173"/>
      <c r="B321" s="38" t="s">
        <v>74</v>
      </c>
      <c r="C321" s="18">
        <f t="shared" si="6"/>
        <v>191</v>
      </c>
      <c r="D321" s="5"/>
      <c r="E321" s="79">
        <v>191</v>
      </c>
    </row>
    <row r="322" spans="1:5" ht="12.75">
      <c r="A322" s="173"/>
      <c r="B322" s="38" t="s">
        <v>49</v>
      </c>
      <c r="C322" s="18">
        <f t="shared" si="6"/>
        <v>175</v>
      </c>
      <c r="D322" s="5"/>
      <c r="E322" s="79">
        <v>175</v>
      </c>
    </row>
    <row r="323" spans="1:5" ht="12.75">
      <c r="A323" s="173"/>
      <c r="B323" s="38" t="s">
        <v>47</v>
      </c>
      <c r="C323" s="18">
        <f t="shared" si="6"/>
        <v>112</v>
      </c>
      <c r="D323" s="5"/>
      <c r="E323" s="79">
        <v>112</v>
      </c>
    </row>
    <row r="324" spans="1:5" ht="12.75">
      <c r="A324" s="173"/>
      <c r="B324" s="38" t="s">
        <v>46</v>
      </c>
      <c r="C324" s="18">
        <f t="shared" si="6"/>
        <v>52</v>
      </c>
      <c r="D324" s="5"/>
      <c r="E324" s="79">
        <v>52</v>
      </c>
    </row>
    <row r="325" spans="1:5" ht="12.75">
      <c r="A325" s="173"/>
      <c r="B325" s="38" t="s">
        <v>48</v>
      </c>
      <c r="C325" s="18">
        <f t="shared" si="6"/>
        <v>153</v>
      </c>
      <c r="D325" s="5"/>
      <c r="E325" s="79">
        <v>153</v>
      </c>
    </row>
    <row r="326" spans="1:5" ht="12.75">
      <c r="A326" s="173"/>
      <c r="B326" s="38" t="s">
        <v>50</v>
      </c>
      <c r="C326" s="18">
        <f t="shared" si="6"/>
        <v>140</v>
      </c>
      <c r="D326" s="5"/>
      <c r="E326" s="79">
        <v>140</v>
      </c>
    </row>
    <row r="327" spans="1:5" ht="12.75">
      <c r="A327" s="173"/>
      <c r="B327" s="38" t="s">
        <v>67</v>
      </c>
      <c r="C327" s="18">
        <f t="shared" si="6"/>
        <v>137</v>
      </c>
      <c r="D327" s="5"/>
      <c r="E327" s="79">
        <v>137</v>
      </c>
    </row>
    <row r="328" spans="1:5" ht="12.75">
      <c r="A328" s="173"/>
      <c r="B328" s="38" t="s">
        <v>68</v>
      </c>
      <c r="C328" s="18">
        <f t="shared" si="6"/>
        <v>61</v>
      </c>
      <c r="D328" s="5"/>
      <c r="E328" s="79">
        <v>61</v>
      </c>
    </row>
    <row r="329" spans="1:5" ht="12.75">
      <c r="A329" s="173"/>
      <c r="B329" s="38" t="s">
        <v>69</v>
      </c>
      <c r="C329" s="18">
        <f t="shared" si="6"/>
        <v>183</v>
      </c>
      <c r="D329" s="5"/>
      <c r="E329" s="79">
        <v>183</v>
      </c>
    </row>
    <row r="330" spans="1:5" ht="12.75">
      <c r="A330" s="173"/>
      <c r="B330" s="38" t="s">
        <v>70</v>
      </c>
      <c r="C330" s="18">
        <f t="shared" si="6"/>
        <v>114</v>
      </c>
      <c r="D330" s="5"/>
      <c r="E330" s="79">
        <v>114</v>
      </c>
    </row>
    <row r="331" spans="1:5" ht="12.75">
      <c r="A331" s="173"/>
      <c r="B331" s="38" t="s">
        <v>75</v>
      </c>
      <c r="C331" s="18">
        <f t="shared" si="6"/>
        <v>202</v>
      </c>
      <c r="D331" s="5"/>
      <c r="E331" s="79">
        <v>202</v>
      </c>
    </row>
    <row r="332" spans="1:5" ht="25.5">
      <c r="A332" s="173" t="s">
        <v>394</v>
      </c>
      <c r="B332" s="97" t="s">
        <v>172</v>
      </c>
      <c r="C332" s="18"/>
      <c r="D332" s="32"/>
      <c r="E332" s="28"/>
    </row>
    <row r="333" spans="1:5" ht="12.75">
      <c r="A333" s="173"/>
      <c r="B333" s="38" t="s">
        <v>37</v>
      </c>
      <c r="C333" s="18">
        <f aca="true" t="shared" si="8" ref="C333:C352">D333+E333</f>
        <v>45</v>
      </c>
      <c r="D333" s="5"/>
      <c r="E333" s="79">
        <v>45</v>
      </c>
    </row>
    <row r="334" spans="1:5" ht="12.75">
      <c r="A334" s="173"/>
      <c r="B334" s="38" t="s">
        <v>71</v>
      </c>
      <c r="C334" s="18">
        <f t="shared" si="8"/>
        <v>28</v>
      </c>
      <c r="D334" s="5"/>
      <c r="E334" s="79">
        <v>28</v>
      </c>
    </row>
    <row r="335" spans="1:5" ht="12.75">
      <c r="A335" s="173"/>
      <c r="B335" s="38" t="s">
        <v>72</v>
      </c>
      <c r="C335" s="18">
        <f t="shared" si="8"/>
        <v>18</v>
      </c>
      <c r="D335" s="5"/>
      <c r="E335" s="79">
        <v>18</v>
      </c>
    </row>
    <row r="336" spans="1:5" ht="12.75">
      <c r="A336" s="173"/>
      <c r="B336" s="38" t="s">
        <v>73</v>
      </c>
      <c r="C336" s="18">
        <f t="shared" si="8"/>
        <v>20</v>
      </c>
      <c r="D336" s="5"/>
      <c r="E336" s="79">
        <v>20</v>
      </c>
    </row>
    <row r="337" spans="1:5" ht="12.75">
      <c r="A337" s="173"/>
      <c r="B337" s="38" t="s">
        <v>43</v>
      </c>
      <c r="C337" s="18">
        <f t="shared" si="8"/>
        <v>132</v>
      </c>
      <c r="D337" s="5"/>
      <c r="E337" s="79">
        <v>132</v>
      </c>
    </row>
    <row r="338" spans="1:5" ht="12.75">
      <c r="A338" s="173"/>
      <c r="B338" s="38" t="s">
        <v>44</v>
      </c>
      <c r="C338" s="18">
        <f t="shared" si="8"/>
        <v>40</v>
      </c>
      <c r="D338" s="5"/>
      <c r="E338" s="79">
        <v>40</v>
      </c>
    </row>
    <row r="339" spans="1:5" ht="12.75">
      <c r="A339" s="173"/>
      <c r="B339" s="38" t="s">
        <v>40</v>
      </c>
      <c r="C339" s="18">
        <f t="shared" si="8"/>
        <v>54</v>
      </c>
      <c r="D339" s="5"/>
      <c r="E339" s="79">
        <v>54</v>
      </c>
    </row>
    <row r="340" spans="1:5" ht="12.75">
      <c r="A340" s="173"/>
      <c r="B340" s="38" t="s">
        <v>41</v>
      </c>
      <c r="C340" s="18">
        <f t="shared" si="8"/>
        <v>29</v>
      </c>
      <c r="D340" s="5"/>
      <c r="E340" s="79">
        <v>29</v>
      </c>
    </row>
    <row r="341" spans="1:5" ht="12.75">
      <c r="A341" s="173"/>
      <c r="B341" s="38" t="s">
        <v>42</v>
      </c>
      <c r="C341" s="18">
        <f t="shared" si="8"/>
        <v>0</v>
      </c>
      <c r="D341" s="5"/>
      <c r="E341" s="79">
        <v>0</v>
      </c>
    </row>
    <row r="342" spans="1:5" ht="12.75">
      <c r="A342" s="173"/>
      <c r="B342" s="38" t="s">
        <v>74</v>
      </c>
      <c r="C342" s="18">
        <f t="shared" si="8"/>
        <v>154</v>
      </c>
      <c r="D342" s="5"/>
      <c r="E342" s="79">
        <v>154</v>
      </c>
    </row>
    <row r="343" spans="1:5" ht="12.75">
      <c r="A343" s="173"/>
      <c r="B343" s="38" t="s">
        <v>49</v>
      </c>
      <c r="C343" s="18">
        <f t="shared" si="8"/>
        <v>156</v>
      </c>
      <c r="D343" s="5"/>
      <c r="E343" s="79">
        <v>156</v>
      </c>
    </row>
    <row r="344" spans="1:5" ht="12.75">
      <c r="A344" s="173"/>
      <c r="B344" s="38" t="s">
        <v>47</v>
      </c>
      <c r="C344" s="18">
        <f t="shared" si="8"/>
        <v>32</v>
      </c>
      <c r="D344" s="5"/>
      <c r="E344" s="79">
        <v>32</v>
      </c>
    </row>
    <row r="345" spans="1:5" ht="12.75">
      <c r="A345" s="173"/>
      <c r="B345" s="38" t="s">
        <v>46</v>
      </c>
      <c r="C345" s="18">
        <f t="shared" si="8"/>
        <v>20</v>
      </c>
      <c r="D345" s="5"/>
      <c r="E345" s="79">
        <v>20</v>
      </c>
    </row>
    <row r="346" spans="1:5" ht="12.75">
      <c r="A346" s="173"/>
      <c r="B346" s="38" t="s">
        <v>48</v>
      </c>
      <c r="C346" s="18">
        <f t="shared" si="8"/>
        <v>127</v>
      </c>
      <c r="D346" s="5"/>
      <c r="E346" s="79">
        <v>127</v>
      </c>
    </row>
    <row r="347" spans="1:5" ht="12.75">
      <c r="A347" s="173"/>
      <c r="B347" s="38" t="s">
        <v>50</v>
      </c>
      <c r="C347" s="18">
        <f t="shared" si="8"/>
        <v>154</v>
      </c>
      <c r="D347" s="5"/>
      <c r="E347" s="79">
        <v>154</v>
      </c>
    </row>
    <row r="348" spans="1:5" ht="12.75">
      <c r="A348" s="173"/>
      <c r="B348" s="38" t="s">
        <v>67</v>
      </c>
      <c r="C348" s="18">
        <f t="shared" si="8"/>
        <v>297</v>
      </c>
      <c r="D348" s="5"/>
      <c r="E348" s="79">
        <v>297</v>
      </c>
    </row>
    <row r="349" spans="1:5" ht="12.75">
      <c r="A349" s="173"/>
      <c r="B349" s="38" t="s">
        <v>68</v>
      </c>
      <c r="C349" s="18">
        <f t="shared" si="8"/>
        <v>262</v>
      </c>
      <c r="D349" s="5"/>
      <c r="E349" s="79">
        <v>262</v>
      </c>
    </row>
    <row r="350" spans="1:5" ht="12.75">
      <c r="A350" s="173"/>
      <c r="B350" s="38" t="s">
        <v>69</v>
      </c>
      <c r="C350" s="18">
        <f t="shared" si="8"/>
        <v>225</v>
      </c>
      <c r="D350" s="5"/>
      <c r="E350" s="79">
        <v>225</v>
      </c>
    </row>
    <row r="351" spans="1:5" ht="12.75">
      <c r="A351" s="173"/>
      <c r="B351" s="38" t="s">
        <v>70</v>
      </c>
      <c r="C351" s="18">
        <f t="shared" si="8"/>
        <v>330</v>
      </c>
      <c r="D351" s="5"/>
      <c r="E351" s="79">
        <v>330</v>
      </c>
    </row>
    <row r="352" spans="1:5" ht="12.75">
      <c r="A352" s="179"/>
      <c r="B352" s="40" t="s">
        <v>75</v>
      </c>
      <c r="C352" s="65">
        <f t="shared" si="8"/>
        <v>184</v>
      </c>
      <c r="D352" s="81"/>
      <c r="E352" s="85">
        <v>184</v>
      </c>
    </row>
    <row r="353" spans="1:5" ht="12.75">
      <c r="A353" s="177" t="s">
        <v>122</v>
      </c>
      <c r="B353" s="41" t="s">
        <v>235</v>
      </c>
      <c r="C353" s="18">
        <f>D353+E353</f>
        <v>133</v>
      </c>
      <c r="D353" s="5"/>
      <c r="E353" s="79">
        <v>133</v>
      </c>
    </row>
    <row r="354" spans="1:5" ht="25.5">
      <c r="A354" s="173"/>
      <c r="B354" s="37" t="s">
        <v>257</v>
      </c>
      <c r="C354" s="18">
        <f>D354+E354</f>
        <v>47</v>
      </c>
      <c r="D354" s="5"/>
      <c r="E354" s="79">
        <v>47</v>
      </c>
    </row>
    <row r="355" spans="1:9" ht="26.25" thickBot="1">
      <c r="A355" s="173"/>
      <c r="B355" s="37" t="s">
        <v>173</v>
      </c>
      <c r="C355" s="18">
        <f aca="true" t="shared" si="9" ref="C355:C418">D355+E355</f>
        <v>133</v>
      </c>
      <c r="D355" s="5"/>
      <c r="E355" s="79">
        <v>133</v>
      </c>
      <c r="G355" s="412" t="s">
        <v>329</v>
      </c>
      <c r="H355" s="412" t="s">
        <v>33</v>
      </c>
      <c r="I355" s="412" t="s">
        <v>34</v>
      </c>
    </row>
    <row r="356" spans="1:9" ht="38.25">
      <c r="A356" s="173" t="s">
        <v>395</v>
      </c>
      <c r="B356" s="97" t="s">
        <v>174</v>
      </c>
      <c r="C356" s="18"/>
      <c r="D356" s="32"/>
      <c r="E356" s="28"/>
      <c r="F356" s="411" t="s">
        <v>331</v>
      </c>
      <c r="G356" s="57"/>
      <c r="H356" s="58"/>
      <c r="I356" s="93"/>
    </row>
    <row r="357" spans="1:9" ht="12.75">
      <c r="A357" s="173"/>
      <c r="B357" s="38" t="s">
        <v>37</v>
      </c>
      <c r="C357" s="18">
        <f t="shared" si="9"/>
        <v>0</v>
      </c>
      <c r="D357" s="5"/>
      <c r="E357" s="79">
        <v>0</v>
      </c>
      <c r="F357" s="38" t="s">
        <v>37</v>
      </c>
      <c r="G357" s="18">
        <f aca="true" t="shared" si="10" ref="G357:G375">H357+I357</f>
        <v>133</v>
      </c>
      <c r="H357" s="5"/>
      <c r="I357" s="79">
        <v>133</v>
      </c>
    </row>
    <row r="358" spans="1:9" ht="12.75">
      <c r="A358" s="173"/>
      <c r="B358" s="38" t="s">
        <v>76</v>
      </c>
      <c r="C358" s="18">
        <f t="shared" si="9"/>
        <v>0</v>
      </c>
      <c r="D358" s="5"/>
      <c r="E358" s="79">
        <v>0</v>
      </c>
      <c r="F358" s="38" t="s">
        <v>76</v>
      </c>
      <c r="G358" s="18">
        <f t="shared" si="10"/>
        <v>133</v>
      </c>
      <c r="H358" s="5"/>
      <c r="I358" s="79">
        <v>133</v>
      </c>
    </row>
    <row r="359" spans="1:9" ht="12.75">
      <c r="A359" s="173"/>
      <c r="B359" s="38" t="s">
        <v>53</v>
      </c>
      <c r="C359" s="18">
        <f t="shared" si="9"/>
        <v>0</v>
      </c>
      <c r="D359" s="5"/>
      <c r="E359" s="79">
        <v>0</v>
      </c>
      <c r="F359" s="38" t="s">
        <v>53</v>
      </c>
      <c r="G359" s="18">
        <f t="shared" si="10"/>
        <v>133</v>
      </c>
      <c r="H359" s="5"/>
      <c r="I359" s="79">
        <v>133</v>
      </c>
    </row>
    <row r="360" spans="1:9" ht="12.75">
      <c r="A360" s="173"/>
      <c r="B360" s="38" t="s">
        <v>43</v>
      </c>
      <c r="C360" s="18">
        <f t="shared" si="9"/>
        <v>0</v>
      </c>
      <c r="D360" s="5"/>
      <c r="E360" s="79">
        <v>0</v>
      </c>
      <c r="F360" s="38" t="s">
        <v>43</v>
      </c>
      <c r="G360" s="18">
        <f t="shared" si="10"/>
        <v>133</v>
      </c>
      <c r="H360" s="5"/>
      <c r="I360" s="79">
        <v>133</v>
      </c>
    </row>
    <row r="361" spans="1:9" ht="12.75">
      <c r="A361" s="173"/>
      <c r="B361" s="38" t="s">
        <v>44</v>
      </c>
      <c r="C361" s="18">
        <f aca="true" t="shared" si="11" ref="C361:C372">D362+E362</f>
        <v>0</v>
      </c>
      <c r="D361" s="418"/>
      <c r="E361" s="419">
        <v>0</v>
      </c>
      <c r="F361" s="38" t="s">
        <v>44</v>
      </c>
      <c r="G361" s="18">
        <f t="shared" si="10"/>
        <v>133</v>
      </c>
      <c r="H361" s="5"/>
      <c r="I361" s="79">
        <v>133</v>
      </c>
    </row>
    <row r="362" spans="1:9" ht="12.75">
      <c r="A362" s="173"/>
      <c r="B362" s="38" t="s">
        <v>40</v>
      </c>
      <c r="C362" s="18">
        <f t="shared" si="11"/>
        <v>0</v>
      </c>
      <c r="D362" s="5"/>
      <c r="E362" s="79">
        <v>0</v>
      </c>
      <c r="F362" s="38" t="s">
        <v>40</v>
      </c>
      <c r="G362" s="18">
        <f t="shared" si="10"/>
        <v>51</v>
      </c>
      <c r="H362" s="5"/>
      <c r="I362" s="79">
        <v>51</v>
      </c>
    </row>
    <row r="363" spans="1:9" ht="12.75">
      <c r="A363" s="173"/>
      <c r="B363" s="38" t="s">
        <v>41</v>
      </c>
      <c r="C363" s="18">
        <f t="shared" si="11"/>
        <v>0</v>
      </c>
      <c r="D363" s="5"/>
      <c r="E363" s="79">
        <v>0</v>
      </c>
      <c r="F363" s="38" t="s">
        <v>41</v>
      </c>
      <c r="G363" s="18">
        <f t="shared" si="10"/>
        <v>81</v>
      </c>
      <c r="H363" s="5"/>
      <c r="I363" s="79">
        <v>81</v>
      </c>
    </row>
    <row r="364" spans="1:9" ht="12.75">
      <c r="A364" s="173"/>
      <c r="B364" s="38" t="s">
        <v>42</v>
      </c>
      <c r="C364" s="18">
        <f t="shared" si="11"/>
        <v>0</v>
      </c>
      <c r="D364" s="5"/>
      <c r="E364" s="79">
        <v>0</v>
      </c>
      <c r="F364" s="38" t="s">
        <v>42</v>
      </c>
      <c r="G364" s="18">
        <f t="shared" si="10"/>
        <v>0</v>
      </c>
      <c r="H364" s="5"/>
      <c r="I364" s="79">
        <v>0</v>
      </c>
    </row>
    <row r="365" spans="1:9" ht="12.75">
      <c r="A365" s="173"/>
      <c r="B365" s="38" t="s">
        <v>45</v>
      </c>
      <c r="C365" s="18">
        <f t="shared" si="11"/>
        <v>0</v>
      </c>
      <c r="D365" s="5"/>
      <c r="E365" s="79">
        <v>0</v>
      </c>
      <c r="F365" s="38" t="s">
        <v>45</v>
      </c>
      <c r="G365" s="18">
        <f t="shared" si="10"/>
        <v>133</v>
      </c>
      <c r="H365" s="5"/>
      <c r="I365" s="79">
        <v>133</v>
      </c>
    </row>
    <row r="366" spans="1:9" ht="12.75">
      <c r="A366" s="173"/>
      <c r="B366" s="38" t="s">
        <v>49</v>
      </c>
      <c r="C366" s="18">
        <f t="shared" si="11"/>
        <v>0</v>
      </c>
      <c r="D366" s="5"/>
      <c r="E366" s="79">
        <v>0</v>
      </c>
      <c r="F366" s="38" t="s">
        <v>49</v>
      </c>
      <c r="G366" s="18">
        <f t="shared" si="10"/>
        <v>133</v>
      </c>
      <c r="H366" s="5"/>
      <c r="I366" s="79">
        <v>133</v>
      </c>
    </row>
    <row r="367" spans="1:9" ht="12.75">
      <c r="A367" s="173"/>
      <c r="B367" s="38" t="s">
        <v>47</v>
      </c>
      <c r="C367" s="18">
        <f t="shared" si="11"/>
        <v>0</v>
      </c>
      <c r="D367" s="5"/>
      <c r="E367" s="79">
        <v>0</v>
      </c>
      <c r="F367" s="38" t="s">
        <v>47</v>
      </c>
      <c r="G367" s="18">
        <f t="shared" si="10"/>
        <v>133</v>
      </c>
      <c r="H367" s="5"/>
      <c r="I367" s="79">
        <v>133</v>
      </c>
    </row>
    <row r="368" spans="1:9" ht="12.75">
      <c r="A368" s="173"/>
      <c r="B368" s="38" t="s">
        <v>46</v>
      </c>
      <c r="C368" s="18">
        <f t="shared" si="11"/>
        <v>0</v>
      </c>
      <c r="D368" s="5"/>
      <c r="E368" s="79">
        <v>0</v>
      </c>
      <c r="F368" s="38" t="s">
        <v>46</v>
      </c>
      <c r="G368" s="18">
        <f t="shared" si="10"/>
        <v>133</v>
      </c>
      <c r="H368" s="5"/>
      <c r="I368" s="79">
        <v>133</v>
      </c>
    </row>
    <row r="369" spans="1:9" ht="12.75">
      <c r="A369" s="173"/>
      <c r="B369" s="38" t="s">
        <v>48</v>
      </c>
      <c r="C369" s="18">
        <f t="shared" si="11"/>
        <v>0</v>
      </c>
      <c r="D369" s="5"/>
      <c r="E369" s="79">
        <v>0</v>
      </c>
      <c r="F369" s="38" t="s">
        <v>48</v>
      </c>
      <c r="G369" s="18">
        <f t="shared" si="10"/>
        <v>133</v>
      </c>
      <c r="H369" s="5"/>
      <c r="I369" s="79">
        <v>133</v>
      </c>
    </row>
    <row r="370" spans="1:9" ht="12.75">
      <c r="A370" s="173"/>
      <c r="B370" s="38" t="s">
        <v>50</v>
      </c>
      <c r="C370" s="18">
        <f t="shared" si="11"/>
        <v>0</v>
      </c>
      <c r="D370" s="5"/>
      <c r="E370" s="79">
        <v>0</v>
      </c>
      <c r="F370" s="38" t="s">
        <v>50</v>
      </c>
      <c r="G370" s="18">
        <f t="shared" si="10"/>
        <v>133</v>
      </c>
      <c r="H370" s="5"/>
      <c r="I370" s="79">
        <v>133</v>
      </c>
    </row>
    <row r="371" spans="1:9" ht="12.75">
      <c r="A371" s="173"/>
      <c r="B371" s="38" t="s">
        <v>67</v>
      </c>
      <c r="C371" s="18">
        <f t="shared" si="11"/>
        <v>0</v>
      </c>
      <c r="D371" s="5"/>
      <c r="E371" s="79">
        <v>0</v>
      </c>
      <c r="F371" s="38" t="s">
        <v>67</v>
      </c>
      <c r="G371" s="18">
        <f t="shared" si="10"/>
        <v>133</v>
      </c>
      <c r="H371" s="5"/>
      <c r="I371" s="79">
        <v>133</v>
      </c>
    </row>
    <row r="372" spans="1:9" ht="12.75">
      <c r="A372" s="173"/>
      <c r="B372" s="38" t="s">
        <v>68</v>
      </c>
      <c r="C372" s="18">
        <f t="shared" si="11"/>
        <v>0</v>
      </c>
      <c r="D372" s="5"/>
      <c r="E372" s="79">
        <v>0</v>
      </c>
      <c r="F372" s="38" t="s">
        <v>68</v>
      </c>
      <c r="G372" s="18">
        <f t="shared" si="10"/>
        <v>77</v>
      </c>
      <c r="H372" s="5"/>
      <c r="I372" s="79">
        <v>77</v>
      </c>
    </row>
    <row r="373" spans="1:9" ht="12.75">
      <c r="A373" s="173"/>
      <c r="B373" s="38" t="s">
        <v>69</v>
      </c>
      <c r="C373" s="18">
        <f t="shared" si="9"/>
        <v>0</v>
      </c>
      <c r="D373" s="5"/>
      <c r="E373" s="79">
        <v>0</v>
      </c>
      <c r="F373" s="38" t="s">
        <v>69</v>
      </c>
      <c r="G373" s="18">
        <f t="shared" si="10"/>
        <v>133</v>
      </c>
      <c r="H373" s="5"/>
      <c r="I373" s="79">
        <v>133</v>
      </c>
    </row>
    <row r="374" spans="1:9" ht="12.75">
      <c r="A374" s="173"/>
      <c r="B374" s="38" t="s">
        <v>70</v>
      </c>
      <c r="C374" s="18">
        <f t="shared" si="9"/>
        <v>0</v>
      </c>
      <c r="D374" s="5"/>
      <c r="E374" s="79">
        <v>0</v>
      </c>
      <c r="F374" s="38" t="s">
        <v>70</v>
      </c>
      <c r="G374" s="18">
        <f t="shared" si="10"/>
        <v>133</v>
      </c>
      <c r="H374" s="5"/>
      <c r="I374" s="79">
        <v>133</v>
      </c>
    </row>
    <row r="375" spans="1:9" ht="13.5" thickBot="1">
      <c r="A375" s="173"/>
      <c r="B375" s="38" t="s">
        <v>75</v>
      </c>
      <c r="C375" s="18">
        <f t="shared" si="9"/>
        <v>0</v>
      </c>
      <c r="D375" s="5"/>
      <c r="E375" s="79">
        <v>0</v>
      </c>
      <c r="F375" s="43" t="s">
        <v>75</v>
      </c>
      <c r="G375" s="53">
        <f t="shared" si="10"/>
        <v>133</v>
      </c>
      <c r="H375" s="83"/>
      <c r="I375" s="92">
        <v>133</v>
      </c>
    </row>
    <row r="376" spans="1:5" ht="38.25">
      <c r="A376" s="173" t="s">
        <v>396</v>
      </c>
      <c r="B376" s="97" t="s">
        <v>175</v>
      </c>
      <c r="C376" s="18"/>
      <c r="D376" s="32"/>
      <c r="E376" s="28"/>
    </row>
    <row r="377" spans="1:5" ht="12.75">
      <c r="A377" s="173"/>
      <c r="B377" s="38" t="s">
        <v>37</v>
      </c>
      <c r="C377" s="18">
        <f t="shared" si="9"/>
        <v>77</v>
      </c>
      <c r="D377" s="5"/>
      <c r="E377" s="79">
        <v>77</v>
      </c>
    </row>
    <row r="378" spans="1:5" ht="12.75">
      <c r="A378" s="173"/>
      <c r="B378" s="38" t="s">
        <v>76</v>
      </c>
      <c r="C378" s="18">
        <f t="shared" si="9"/>
        <v>83</v>
      </c>
      <c r="D378" s="5"/>
      <c r="E378" s="79">
        <v>83</v>
      </c>
    </row>
    <row r="379" spans="1:5" ht="12.75">
      <c r="A379" s="173"/>
      <c r="B379" s="38" t="s">
        <v>53</v>
      </c>
      <c r="C379" s="18">
        <f t="shared" si="9"/>
        <v>80</v>
      </c>
      <c r="D379" s="5"/>
      <c r="E379" s="79">
        <v>80</v>
      </c>
    </row>
    <row r="380" spans="1:5" ht="12.75">
      <c r="A380" s="173"/>
      <c r="B380" s="38" t="s">
        <v>43</v>
      </c>
      <c r="C380" s="18">
        <f t="shared" si="9"/>
        <v>57</v>
      </c>
      <c r="D380" s="5"/>
      <c r="E380" s="79">
        <v>57</v>
      </c>
    </row>
    <row r="381" spans="1:5" ht="12.75">
      <c r="A381" s="173"/>
      <c r="B381" s="38" t="s">
        <v>44</v>
      </c>
      <c r="C381" s="18">
        <f t="shared" si="9"/>
        <v>40</v>
      </c>
      <c r="D381" s="5"/>
      <c r="E381" s="79">
        <v>40</v>
      </c>
    </row>
    <row r="382" spans="1:5" ht="12.75">
      <c r="A382" s="173"/>
      <c r="B382" s="38" t="s">
        <v>40</v>
      </c>
      <c r="C382" s="18">
        <f t="shared" si="9"/>
        <v>24</v>
      </c>
      <c r="D382" s="5"/>
      <c r="E382" s="79">
        <v>24</v>
      </c>
    </row>
    <row r="383" spans="1:5" ht="12.75">
      <c r="A383" s="173"/>
      <c r="B383" s="38" t="s">
        <v>41</v>
      </c>
      <c r="C383" s="18">
        <f t="shared" si="9"/>
        <v>42</v>
      </c>
      <c r="D383" s="5"/>
      <c r="E383" s="79">
        <v>42</v>
      </c>
    </row>
    <row r="384" spans="1:5" ht="12.75">
      <c r="A384" s="173"/>
      <c r="B384" s="38" t="s">
        <v>42</v>
      </c>
      <c r="C384" s="18">
        <f t="shared" si="9"/>
        <v>0</v>
      </c>
      <c r="D384" s="5"/>
      <c r="E384" s="79">
        <v>0</v>
      </c>
    </row>
    <row r="385" spans="1:5" ht="12.75">
      <c r="A385" s="173"/>
      <c r="B385" s="38" t="s">
        <v>45</v>
      </c>
      <c r="C385" s="18">
        <f t="shared" si="9"/>
        <v>54</v>
      </c>
      <c r="D385" s="5"/>
      <c r="E385" s="79">
        <v>54</v>
      </c>
    </row>
    <row r="386" spans="1:5" ht="12.75">
      <c r="A386" s="173"/>
      <c r="B386" s="38" t="s">
        <v>49</v>
      </c>
      <c r="C386" s="18">
        <f t="shared" si="9"/>
        <v>56</v>
      </c>
      <c r="D386" s="5"/>
      <c r="E386" s="79">
        <v>56</v>
      </c>
    </row>
    <row r="387" spans="1:5" ht="12.75">
      <c r="A387" s="173"/>
      <c r="B387" s="38" t="s">
        <v>47</v>
      </c>
      <c r="C387" s="18">
        <f t="shared" si="9"/>
        <v>68</v>
      </c>
      <c r="D387" s="5"/>
      <c r="E387" s="79">
        <v>68</v>
      </c>
    </row>
    <row r="388" spans="1:5" ht="12.75">
      <c r="A388" s="173"/>
      <c r="B388" s="38" t="s">
        <v>46</v>
      </c>
      <c r="C388" s="18">
        <f t="shared" si="9"/>
        <v>74</v>
      </c>
      <c r="D388" s="5"/>
      <c r="E388" s="79">
        <v>74</v>
      </c>
    </row>
    <row r="389" spans="1:5" ht="12.75">
      <c r="A389" s="173"/>
      <c r="B389" s="38" t="s">
        <v>48</v>
      </c>
      <c r="C389" s="18">
        <f t="shared" si="9"/>
        <v>53</v>
      </c>
      <c r="D389" s="5"/>
      <c r="E389" s="79">
        <v>53</v>
      </c>
    </row>
    <row r="390" spans="1:5" ht="12.75">
      <c r="A390" s="173"/>
      <c r="B390" s="38" t="s">
        <v>50</v>
      </c>
      <c r="C390" s="18">
        <f t="shared" si="9"/>
        <v>37</v>
      </c>
      <c r="D390" s="5"/>
      <c r="E390" s="79">
        <v>37</v>
      </c>
    </row>
    <row r="391" spans="1:5" ht="12.75">
      <c r="A391" s="173"/>
      <c r="B391" s="38" t="s">
        <v>67</v>
      </c>
      <c r="C391" s="18">
        <f t="shared" si="9"/>
        <v>21</v>
      </c>
      <c r="D391" s="5"/>
      <c r="E391" s="79">
        <v>21</v>
      </c>
    </row>
    <row r="392" spans="1:5" ht="12.75">
      <c r="A392" s="173"/>
      <c r="B392" s="38" t="s">
        <v>68</v>
      </c>
      <c r="C392" s="18">
        <f t="shared" si="9"/>
        <v>6</v>
      </c>
      <c r="D392" s="5"/>
      <c r="E392" s="79">
        <v>6</v>
      </c>
    </row>
    <row r="393" spans="1:5" ht="12.75">
      <c r="A393" s="173"/>
      <c r="B393" s="38" t="s">
        <v>69</v>
      </c>
      <c r="C393" s="18">
        <f t="shared" si="9"/>
        <v>19</v>
      </c>
      <c r="D393" s="5"/>
      <c r="E393" s="79">
        <v>19</v>
      </c>
    </row>
    <row r="394" spans="1:5" ht="12.75">
      <c r="A394" s="173"/>
      <c r="B394" s="38" t="s">
        <v>70</v>
      </c>
      <c r="C394" s="18">
        <f t="shared" si="9"/>
        <v>21</v>
      </c>
      <c r="D394" s="5"/>
      <c r="E394" s="79">
        <v>21</v>
      </c>
    </row>
    <row r="395" spans="1:5" ht="12.75">
      <c r="A395" s="173"/>
      <c r="B395" s="38" t="s">
        <v>75</v>
      </c>
      <c r="C395" s="18">
        <f t="shared" si="9"/>
        <v>36</v>
      </c>
      <c r="D395" s="5"/>
      <c r="E395" s="79">
        <v>36</v>
      </c>
    </row>
    <row r="396" spans="1:5" ht="25.5">
      <c r="A396" s="173" t="s">
        <v>397</v>
      </c>
      <c r="B396" s="97" t="s">
        <v>176</v>
      </c>
      <c r="C396" s="18"/>
      <c r="D396" s="32"/>
      <c r="E396" s="28"/>
    </row>
    <row r="397" spans="1:5" ht="12.75">
      <c r="A397" s="173"/>
      <c r="B397" s="38" t="s">
        <v>37</v>
      </c>
      <c r="C397" s="18">
        <f t="shared" si="9"/>
        <v>51</v>
      </c>
      <c r="D397" s="5"/>
      <c r="E397" s="79">
        <v>51</v>
      </c>
    </row>
    <row r="398" spans="1:5" ht="12.75">
      <c r="A398" s="173"/>
      <c r="B398" s="38" t="s">
        <v>76</v>
      </c>
      <c r="C398" s="18">
        <f t="shared" si="9"/>
        <v>38</v>
      </c>
      <c r="D398" s="5"/>
      <c r="E398" s="79">
        <v>38</v>
      </c>
    </row>
    <row r="399" spans="1:5" ht="12.75">
      <c r="A399" s="173"/>
      <c r="B399" s="38" t="s">
        <v>53</v>
      </c>
      <c r="C399" s="18">
        <f t="shared" si="9"/>
        <v>36</v>
      </c>
      <c r="D399" s="5"/>
      <c r="E399" s="79">
        <v>36</v>
      </c>
    </row>
    <row r="400" spans="1:5" ht="12.75">
      <c r="A400" s="173"/>
      <c r="B400" s="38" t="s">
        <v>43</v>
      </c>
      <c r="C400" s="18">
        <f t="shared" si="9"/>
        <v>46</v>
      </c>
      <c r="D400" s="5"/>
      <c r="E400" s="79">
        <v>46</v>
      </c>
    </row>
    <row r="401" spans="1:5" ht="12.75">
      <c r="A401" s="173"/>
      <c r="B401" s="38" t="s">
        <v>44</v>
      </c>
      <c r="C401" s="18">
        <f t="shared" si="9"/>
        <v>55</v>
      </c>
      <c r="D401" s="5"/>
      <c r="E401" s="79">
        <v>55</v>
      </c>
    </row>
    <row r="402" spans="1:5" ht="12.75">
      <c r="A402" s="173"/>
      <c r="B402" s="38" t="s">
        <v>40</v>
      </c>
      <c r="C402" s="18">
        <f t="shared" si="9"/>
        <v>20</v>
      </c>
      <c r="D402" s="5"/>
      <c r="E402" s="79">
        <v>20</v>
      </c>
    </row>
    <row r="403" spans="1:5" ht="12.75">
      <c r="A403" s="173"/>
      <c r="B403" s="38" t="s">
        <v>41</v>
      </c>
      <c r="C403" s="18">
        <f t="shared" si="9"/>
        <v>29</v>
      </c>
      <c r="D403" s="5"/>
      <c r="E403" s="79">
        <v>29</v>
      </c>
    </row>
    <row r="404" spans="1:5" ht="12.75">
      <c r="A404" s="173"/>
      <c r="B404" s="38" t="s">
        <v>42</v>
      </c>
      <c r="C404" s="18">
        <f t="shared" si="9"/>
        <v>0</v>
      </c>
      <c r="D404" s="5"/>
      <c r="E404" s="79">
        <v>0</v>
      </c>
    </row>
    <row r="405" spans="1:5" ht="12.75">
      <c r="A405" s="173"/>
      <c r="B405" s="38" t="s">
        <v>45</v>
      </c>
      <c r="C405" s="18">
        <f t="shared" si="9"/>
        <v>50</v>
      </c>
      <c r="D405" s="5"/>
      <c r="E405" s="79">
        <v>50</v>
      </c>
    </row>
    <row r="406" spans="1:5" ht="12.75">
      <c r="A406" s="173"/>
      <c r="B406" s="38" t="s">
        <v>49</v>
      </c>
      <c r="C406" s="18">
        <f t="shared" si="9"/>
        <v>51</v>
      </c>
      <c r="D406" s="5"/>
      <c r="E406" s="79">
        <v>51</v>
      </c>
    </row>
    <row r="407" spans="1:5" ht="12.75">
      <c r="A407" s="173"/>
      <c r="B407" s="38" t="s">
        <v>47</v>
      </c>
      <c r="C407" s="18">
        <f t="shared" si="9"/>
        <v>53</v>
      </c>
      <c r="D407" s="5"/>
      <c r="E407" s="79">
        <v>53</v>
      </c>
    </row>
    <row r="408" spans="1:5" ht="12.75">
      <c r="A408" s="173"/>
      <c r="B408" s="38" t="s">
        <v>46</v>
      </c>
      <c r="C408" s="18">
        <f t="shared" si="9"/>
        <v>46</v>
      </c>
      <c r="D408" s="5"/>
      <c r="E408" s="79">
        <v>46</v>
      </c>
    </row>
    <row r="409" spans="1:5" ht="12.75">
      <c r="A409" s="173"/>
      <c r="B409" s="38" t="s">
        <v>48</v>
      </c>
      <c r="C409" s="18">
        <f t="shared" si="9"/>
        <v>55</v>
      </c>
      <c r="D409" s="5"/>
      <c r="E409" s="79">
        <v>55</v>
      </c>
    </row>
    <row r="410" spans="1:5" ht="12.75">
      <c r="A410" s="173"/>
      <c r="B410" s="38" t="s">
        <v>50</v>
      </c>
      <c r="C410" s="18">
        <f t="shared" si="9"/>
        <v>60</v>
      </c>
      <c r="D410" s="5"/>
      <c r="E410" s="79">
        <v>60</v>
      </c>
    </row>
    <row r="411" spans="1:5" ht="12.75">
      <c r="A411" s="173"/>
      <c r="B411" s="38" t="s">
        <v>67</v>
      </c>
      <c r="C411" s="18">
        <f t="shared" si="9"/>
        <v>54</v>
      </c>
      <c r="D411" s="5"/>
      <c r="E411" s="79">
        <v>54</v>
      </c>
    </row>
    <row r="412" spans="1:5" ht="12.75">
      <c r="A412" s="173"/>
      <c r="B412" s="38" t="s">
        <v>68</v>
      </c>
      <c r="C412" s="18">
        <f t="shared" si="9"/>
        <v>7</v>
      </c>
      <c r="D412" s="5"/>
      <c r="E412" s="79">
        <v>7</v>
      </c>
    </row>
    <row r="413" spans="1:5" ht="12.75">
      <c r="A413" s="173"/>
      <c r="B413" s="38" t="s">
        <v>69</v>
      </c>
      <c r="C413" s="18">
        <f t="shared" si="9"/>
        <v>48</v>
      </c>
      <c r="D413" s="5"/>
      <c r="E413" s="79">
        <v>48</v>
      </c>
    </row>
    <row r="414" spans="1:5" ht="12.75">
      <c r="A414" s="173"/>
      <c r="B414" s="38" t="s">
        <v>70</v>
      </c>
      <c r="C414" s="18">
        <f t="shared" si="9"/>
        <v>40</v>
      </c>
      <c r="D414" s="5"/>
      <c r="E414" s="79">
        <v>40</v>
      </c>
    </row>
    <row r="415" spans="1:5" ht="12.75">
      <c r="A415" s="173"/>
      <c r="B415" s="38" t="s">
        <v>75</v>
      </c>
      <c r="C415" s="18">
        <f t="shared" si="9"/>
        <v>51</v>
      </c>
      <c r="D415" s="5"/>
      <c r="E415" s="79">
        <v>51</v>
      </c>
    </row>
    <row r="416" spans="1:5" ht="25.5">
      <c r="A416" s="173" t="s">
        <v>398</v>
      </c>
      <c r="B416" s="97" t="s">
        <v>177</v>
      </c>
      <c r="C416" s="18"/>
      <c r="D416" s="32"/>
      <c r="E416" s="28"/>
    </row>
    <row r="417" spans="1:5" ht="12.75">
      <c r="A417" s="173"/>
      <c r="B417" s="38" t="s">
        <v>37</v>
      </c>
      <c r="C417" s="18">
        <f t="shared" si="9"/>
        <v>5</v>
      </c>
      <c r="D417" s="5"/>
      <c r="E417" s="79">
        <v>5</v>
      </c>
    </row>
    <row r="418" spans="1:5" ht="12.75">
      <c r="A418" s="173"/>
      <c r="B418" s="38" t="s">
        <v>76</v>
      </c>
      <c r="C418" s="18">
        <f t="shared" si="9"/>
        <v>12</v>
      </c>
      <c r="D418" s="5"/>
      <c r="E418" s="79">
        <v>12</v>
      </c>
    </row>
    <row r="419" spans="1:5" ht="12.75">
      <c r="A419" s="173"/>
      <c r="B419" s="38" t="s">
        <v>53</v>
      </c>
      <c r="C419" s="18">
        <f aca="true" t="shared" si="12" ref="C419:C435">D419+E419</f>
        <v>17</v>
      </c>
      <c r="D419" s="5"/>
      <c r="E419" s="79">
        <v>17</v>
      </c>
    </row>
    <row r="420" spans="1:5" ht="12.75">
      <c r="A420" s="173"/>
      <c r="B420" s="38" t="s">
        <v>43</v>
      </c>
      <c r="C420" s="18">
        <f t="shared" si="12"/>
        <v>30</v>
      </c>
      <c r="D420" s="5"/>
      <c r="E420" s="79">
        <v>30</v>
      </c>
    </row>
    <row r="421" spans="1:5" ht="12.75">
      <c r="A421" s="173"/>
      <c r="B421" s="38" t="s">
        <v>44</v>
      </c>
      <c r="C421" s="18">
        <f t="shared" si="12"/>
        <v>38</v>
      </c>
      <c r="D421" s="5"/>
      <c r="E421" s="79">
        <v>38</v>
      </c>
    </row>
    <row r="422" spans="1:5" ht="12.75">
      <c r="A422" s="173"/>
      <c r="B422" s="38" t="s">
        <v>40</v>
      </c>
      <c r="C422" s="18">
        <f t="shared" si="12"/>
        <v>7</v>
      </c>
      <c r="D422" s="5"/>
      <c r="E422" s="79">
        <v>7</v>
      </c>
    </row>
    <row r="423" spans="1:5" ht="12.75">
      <c r="A423" s="173"/>
      <c r="B423" s="38" t="s">
        <v>41</v>
      </c>
      <c r="C423" s="18">
        <f t="shared" si="12"/>
        <v>10</v>
      </c>
      <c r="D423" s="5"/>
      <c r="E423" s="79">
        <v>10</v>
      </c>
    </row>
    <row r="424" spans="1:5" ht="12.75">
      <c r="A424" s="173"/>
      <c r="B424" s="38" t="s">
        <v>42</v>
      </c>
      <c r="C424" s="18">
        <f t="shared" si="12"/>
        <v>0</v>
      </c>
      <c r="D424" s="5"/>
      <c r="E424" s="79">
        <v>0</v>
      </c>
    </row>
    <row r="425" spans="1:5" ht="12.75">
      <c r="A425" s="173"/>
      <c r="B425" s="38" t="s">
        <v>45</v>
      </c>
      <c r="C425" s="18">
        <f t="shared" si="12"/>
        <v>29</v>
      </c>
      <c r="D425" s="5"/>
      <c r="E425" s="79">
        <v>29</v>
      </c>
    </row>
    <row r="426" spans="1:5" ht="12.75">
      <c r="A426" s="173"/>
      <c r="B426" s="38" t="s">
        <v>49</v>
      </c>
      <c r="C426" s="18">
        <f t="shared" si="12"/>
        <v>26</v>
      </c>
      <c r="D426" s="5"/>
      <c r="E426" s="79">
        <v>26</v>
      </c>
    </row>
    <row r="427" spans="1:5" ht="12.75">
      <c r="A427" s="173"/>
      <c r="B427" s="38" t="s">
        <v>47</v>
      </c>
      <c r="C427" s="18">
        <f t="shared" si="12"/>
        <v>12</v>
      </c>
      <c r="D427" s="5"/>
      <c r="E427" s="79">
        <v>12</v>
      </c>
    </row>
    <row r="428" spans="1:5" ht="12.75">
      <c r="A428" s="173"/>
      <c r="B428" s="38" t="s">
        <v>46</v>
      </c>
      <c r="C428" s="18">
        <f t="shared" si="12"/>
        <v>13</v>
      </c>
      <c r="D428" s="5"/>
      <c r="E428" s="79">
        <v>13</v>
      </c>
    </row>
    <row r="429" spans="1:5" ht="12.75">
      <c r="A429" s="173"/>
      <c r="B429" s="38" t="s">
        <v>48</v>
      </c>
      <c r="C429" s="18">
        <f t="shared" si="12"/>
        <v>25</v>
      </c>
      <c r="D429" s="5"/>
      <c r="E429" s="79">
        <v>25</v>
      </c>
    </row>
    <row r="430" spans="1:5" ht="12.75">
      <c r="A430" s="173"/>
      <c r="B430" s="38" t="s">
        <v>50</v>
      </c>
      <c r="C430" s="18">
        <f t="shared" si="12"/>
        <v>36</v>
      </c>
      <c r="D430" s="5"/>
      <c r="E430" s="79">
        <v>36</v>
      </c>
    </row>
    <row r="431" spans="1:5" ht="12.75">
      <c r="A431" s="173"/>
      <c r="B431" s="38" t="s">
        <v>67</v>
      </c>
      <c r="C431" s="18">
        <f t="shared" si="12"/>
        <v>58</v>
      </c>
      <c r="D431" s="5"/>
      <c r="E431" s="79">
        <v>58</v>
      </c>
    </row>
    <row r="432" spans="1:5" ht="12.75">
      <c r="A432" s="173"/>
      <c r="B432" s="38" t="s">
        <v>68</v>
      </c>
      <c r="C432" s="18">
        <f t="shared" si="12"/>
        <v>64</v>
      </c>
      <c r="D432" s="5"/>
      <c r="E432" s="79">
        <v>64</v>
      </c>
    </row>
    <row r="433" spans="1:5" ht="12.75">
      <c r="A433" s="173"/>
      <c r="B433" s="38" t="s">
        <v>69</v>
      </c>
      <c r="C433" s="18">
        <f t="shared" si="12"/>
        <v>66</v>
      </c>
      <c r="D433" s="5"/>
      <c r="E433" s="79">
        <v>66</v>
      </c>
    </row>
    <row r="434" spans="1:5" ht="12.75">
      <c r="A434" s="173"/>
      <c r="B434" s="38" t="s">
        <v>70</v>
      </c>
      <c r="C434" s="18">
        <f t="shared" si="12"/>
        <v>72</v>
      </c>
      <c r="D434" s="5"/>
      <c r="E434" s="79">
        <v>72</v>
      </c>
    </row>
    <row r="435" spans="1:5" ht="12.75">
      <c r="A435" s="179"/>
      <c r="B435" s="40" t="s">
        <v>75</v>
      </c>
      <c r="C435" s="65">
        <f t="shared" si="12"/>
        <v>46</v>
      </c>
      <c r="D435" s="81"/>
      <c r="E435" s="85">
        <v>46</v>
      </c>
    </row>
    <row r="436" spans="1:5" ht="12.75">
      <c r="A436" s="177" t="s">
        <v>123</v>
      </c>
      <c r="B436" s="41" t="s">
        <v>236</v>
      </c>
      <c r="C436" s="18">
        <f>D436+E436</f>
        <v>34</v>
      </c>
      <c r="D436" s="5"/>
      <c r="E436" s="79">
        <v>34</v>
      </c>
    </row>
    <row r="437" spans="1:5" ht="25.5">
      <c r="A437" s="173"/>
      <c r="B437" s="37" t="s">
        <v>258</v>
      </c>
      <c r="C437" s="18">
        <f>D437+E437</f>
        <v>11</v>
      </c>
      <c r="D437" s="5"/>
      <c r="E437" s="79">
        <v>11</v>
      </c>
    </row>
    <row r="438" spans="1:9" ht="26.25" thickBot="1">
      <c r="A438" s="60"/>
      <c r="B438" s="37" t="s">
        <v>178</v>
      </c>
      <c r="C438" s="18">
        <f aca="true" t="shared" si="13" ref="C438:C501">D438+E438</f>
        <v>34</v>
      </c>
      <c r="D438" s="5"/>
      <c r="E438" s="79">
        <v>34</v>
      </c>
      <c r="G438" s="412" t="s">
        <v>329</v>
      </c>
      <c r="H438" s="412" t="s">
        <v>33</v>
      </c>
      <c r="I438" s="412" t="s">
        <v>34</v>
      </c>
    </row>
    <row r="439" spans="1:9" ht="38.25">
      <c r="A439" s="173" t="s">
        <v>399</v>
      </c>
      <c r="B439" s="97" t="s">
        <v>179</v>
      </c>
      <c r="C439" s="18"/>
      <c r="D439" s="32"/>
      <c r="E439" s="28"/>
      <c r="F439" s="411" t="s">
        <v>332</v>
      </c>
      <c r="G439" s="57"/>
      <c r="H439" s="58"/>
      <c r="I439" s="93"/>
    </row>
    <row r="440" spans="1:9" ht="12.75">
      <c r="A440" s="173"/>
      <c r="B440" s="38" t="s">
        <v>37</v>
      </c>
      <c r="C440" s="18">
        <f t="shared" si="13"/>
        <v>0</v>
      </c>
      <c r="D440" s="5"/>
      <c r="E440" s="79">
        <v>0</v>
      </c>
      <c r="F440" s="38" t="s">
        <v>37</v>
      </c>
      <c r="G440" s="18">
        <f aca="true" t="shared" si="14" ref="G440:G456">H440+I440</f>
        <v>34</v>
      </c>
      <c r="H440" s="5"/>
      <c r="I440" s="79">
        <v>34</v>
      </c>
    </row>
    <row r="441" spans="1:9" ht="12.75">
      <c r="A441" s="173"/>
      <c r="B441" s="38" t="s">
        <v>132</v>
      </c>
      <c r="C441" s="18">
        <f t="shared" si="13"/>
        <v>0</v>
      </c>
      <c r="D441" s="5"/>
      <c r="E441" s="79">
        <v>0</v>
      </c>
      <c r="F441" s="38" t="s">
        <v>132</v>
      </c>
      <c r="G441" s="18">
        <f t="shared" si="14"/>
        <v>34</v>
      </c>
      <c r="H441" s="5"/>
      <c r="I441" s="79">
        <v>34</v>
      </c>
    </row>
    <row r="442" spans="1:9" ht="12.75">
      <c r="A442" s="173"/>
      <c r="B442" s="38" t="s">
        <v>53</v>
      </c>
      <c r="C442" s="18">
        <f t="shared" si="13"/>
        <v>0</v>
      </c>
      <c r="D442" s="5"/>
      <c r="E442" s="79">
        <v>0</v>
      </c>
      <c r="F442" s="38" t="s">
        <v>53</v>
      </c>
      <c r="G442" s="18">
        <f t="shared" si="14"/>
        <v>34</v>
      </c>
      <c r="H442" s="5"/>
      <c r="I442" s="79">
        <v>34</v>
      </c>
    </row>
    <row r="443" spans="1:9" ht="12.75">
      <c r="A443" s="173"/>
      <c r="B443" s="38" t="s">
        <v>43</v>
      </c>
      <c r="C443" s="18">
        <f t="shared" si="13"/>
        <v>0</v>
      </c>
      <c r="D443" s="5"/>
      <c r="E443" s="79">
        <v>0</v>
      </c>
      <c r="F443" s="38" t="s">
        <v>43</v>
      </c>
      <c r="G443" s="18">
        <f t="shared" si="14"/>
        <v>34</v>
      </c>
      <c r="H443" s="5"/>
      <c r="I443" s="79">
        <v>34</v>
      </c>
    </row>
    <row r="444" spans="1:9" ht="12.75">
      <c r="A444" s="173"/>
      <c r="B444" s="38" t="s">
        <v>44</v>
      </c>
      <c r="C444" s="18">
        <f t="shared" si="13"/>
        <v>0</v>
      </c>
      <c r="D444" s="5"/>
      <c r="E444" s="79">
        <v>0</v>
      </c>
      <c r="F444" s="38" t="s">
        <v>44</v>
      </c>
      <c r="G444" s="18">
        <f t="shared" si="14"/>
        <v>34</v>
      </c>
      <c r="H444" s="5"/>
      <c r="I444" s="79">
        <v>34</v>
      </c>
    </row>
    <row r="445" spans="1:9" ht="12.75">
      <c r="A445" s="173"/>
      <c r="B445" s="38" t="s">
        <v>40</v>
      </c>
      <c r="C445" s="18">
        <f t="shared" si="13"/>
        <v>0</v>
      </c>
      <c r="D445" s="5"/>
      <c r="E445" s="79">
        <v>0</v>
      </c>
      <c r="F445" s="38" t="s">
        <v>40</v>
      </c>
      <c r="G445" s="18">
        <f t="shared" si="14"/>
        <v>22</v>
      </c>
      <c r="H445" s="5"/>
      <c r="I445" s="79">
        <v>22</v>
      </c>
    </row>
    <row r="446" spans="1:9" ht="12.75">
      <c r="A446" s="173"/>
      <c r="B446" s="38" t="s">
        <v>41</v>
      </c>
      <c r="C446" s="18">
        <f t="shared" si="13"/>
        <v>0</v>
      </c>
      <c r="D446" s="5"/>
      <c r="E446" s="79">
        <v>0</v>
      </c>
      <c r="F446" s="38" t="s">
        <v>41</v>
      </c>
      <c r="G446" s="18">
        <f t="shared" si="14"/>
        <v>13</v>
      </c>
      <c r="H446" s="5"/>
      <c r="I446" s="79">
        <v>13</v>
      </c>
    </row>
    <row r="447" spans="1:9" ht="12.75">
      <c r="A447" s="173"/>
      <c r="B447" s="38" t="s">
        <v>42</v>
      </c>
      <c r="C447" s="18">
        <f t="shared" si="13"/>
        <v>0</v>
      </c>
      <c r="D447" s="5"/>
      <c r="E447" s="79">
        <v>0</v>
      </c>
      <c r="F447" s="38" t="s">
        <v>42</v>
      </c>
      <c r="G447" s="18">
        <f t="shared" si="14"/>
        <v>0</v>
      </c>
      <c r="H447" s="5"/>
      <c r="I447" s="79">
        <v>0</v>
      </c>
    </row>
    <row r="448" spans="1:9" ht="12.75">
      <c r="A448" s="173"/>
      <c r="B448" s="38" t="s">
        <v>45</v>
      </c>
      <c r="C448" s="18">
        <f t="shared" si="13"/>
        <v>0</v>
      </c>
      <c r="D448" s="5"/>
      <c r="E448" s="79">
        <v>0</v>
      </c>
      <c r="F448" s="38" t="s">
        <v>45</v>
      </c>
      <c r="G448" s="18">
        <f t="shared" si="14"/>
        <v>34</v>
      </c>
      <c r="H448" s="5"/>
      <c r="I448" s="79">
        <v>34</v>
      </c>
    </row>
    <row r="449" spans="1:9" ht="12.75">
      <c r="A449" s="173"/>
      <c r="B449" s="38" t="s">
        <v>49</v>
      </c>
      <c r="C449" s="18">
        <f t="shared" si="13"/>
        <v>0</v>
      </c>
      <c r="D449" s="5"/>
      <c r="E449" s="79">
        <v>0</v>
      </c>
      <c r="F449" s="38" t="s">
        <v>49</v>
      </c>
      <c r="G449" s="18">
        <f t="shared" si="14"/>
        <v>34</v>
      </c>
      <c r="H449" s="5"/>
      <c r="I449" s="79">
        <v>34</v>
      </c>
    </row>
    <row r="450" spans="1:9" ht="12.75">
      <c r="A450" s="173"/>
      <c r="B450" s="38" t="s">
        <v>47</v>
      </c>
      <c r="C450" s="18">
        <f t="shared" si="13"/>
        <v>0</v>
      </c>
      <c r="D450" s="5"/>
      <c r="E450" s="79">
        <v>0</v>
      </c>
      <c r="F450" s="38" t="s">
        <v>47</v>
      </c>
      <c r="G450" s="18">
        <f t="shared" si="14"/>
        <v>34</v>
      </c>
      <c r="H450" s="5"/>
      <c r="I450" s="79">
        <v>34</v>
      </c>
    </row>
    <row r="451" spans="1:9" ht="12.75">
      <c r="A451" s="173"/>
      <c r="B451" s="38" t="s">
        <v>46</v>
      </c>
      <c r="C451" s="18">
        <f t="shared" si="13"/>
        <v>0</v>
      </c>
      <c r="D451" s="5"/>
      <c r="E451" s="79">
        <v>0</v>
      </c>
      <c r="F451" s="38" t="s">
        <v>46</v>
      </c>
      <c r="G451" s="18">
        <f t="shared" si="14"/>
        <v>34</v>
      </c>
      <c r="H451" s="5"/>
      <c r="I451" s="79">
        <v>34</v>
      </c>
    </row>
    <row r="452" spans="1:9" ht="12.75">
      <c r="A452" s="173"/>
      <c r="B452" s="38" t="s">
        <v>48</v>
      </c>
      <c r="C452" s="18">
        <f t="shared" si="13"/>
        <v>0</v>
      </c>
      <c r="D452" s="5"/>
      <c r="E452" s="79">
        <v>0</v>
      </c>
      <c r="F452" s="38" t="s">
        <v>48</v>
      </c>
      <c r="G452" s="18">
        <f t="shared" si="14"/>
        <v>34</v>
      </c>
      <c r="H452" s="5"/>
      <c r="I452" s="79">
        <v>34</v>
      </c>
    </row>
    <row r="453" spans="1:9" ht="12.75">
      <c r="A453" s="173"/>
      <c r="B453" s="38" t="s">
        <v>50</v>
      </c>
      <c r="C453" s="18">
        <f t="shared" si="13"/>
        <v>0</v>
      </c>
      <c r="D453" s="5"/>
      <c r="E453" s="79">
        <v>0</v>
      </c>
      <c r="F453" s="38" t="s">
        <v>50</v>
      </c>
      <c r="G453" s="18">
        <f t="shared" si="14"/>
        <v>34</v>
      </c>
      <c r="H453" s="5"/>
      <c r="I453" s="79">
        <v>34</v>
      </c>
    </row>
    <row r="454" spans="1:9" ht="12.75">
      <c r="A454" s="173"/>
      <c r="B454" s="38" t="s">
        <v>69</v>
      </c>
      <c r="C454" s="18">
        <f t="shared" si="13"/>
        <v>0</v>
      </c>
      <c r="D454" s="5"/>
      <c r="E454" s="79">
        <v>0</v>
      </c>
      <c r="F454" s="38" t="s">
        <v>69</v>
      </c>
      <c r="G454" s="18">
        <f t="shared" si="14"/>
        <v>33</v>
      </c>
      <c r="H454" s="5"/>
      <c r="I454" s="79">
        <v>33</v>
      </c>
    </row>
    <row r="455" spans="1:9" ht="12.75">
      <c r="A455" s="173"/>
      <c r="B455" s="38" t="s">
        <v>70</v>
      </c>
      <c r="C455" s="18">
        <f t="shared" si="13"/>
        <v>0</v>
      </c>
      <c r="D455" s="5"/>
      <c r="E455" s="79">
        <v>0</v>
      </c>
      <c r="F455" s="38" t="s">
        <v>70</v>
      </c>
      <c r="G455" s="18">
        <f t="shared" si="14"/>
        <v>34</v>
      </c>
      <c r="H455" s="5"/>
      <c r="I455" s="79">
        <v>34</v>
      </c>
    </row>
    <row r="456" spans="1:9" ht="13.5" thickBot="1">
      <c r="A456" s="173"/>
      <c r="B456" s="38" t="s">
        <v>75</v>
      </c>
      <c r="C456" s="18">
        <f t="shared" si="13"/>
        <v>0</v>
      </c>
      <c r="D456" s="5"/>
      <c r="E456" s="79">
        <v>0</v>
      </c>
      <c r="F456" s="43" t="s">
        <v>75</v>
      </c>
      <c r="G456" s="53">
        <f t="shared" si="14"/>
        <v>34</v>
      </c>
      <c r="H456" s="83"/>
      <c r="I456" s="92">
        <v>34</v>
      </c>
    </row>
    <row r="457" spans="1:5" ht="38.25">
      <c r="A457" s="173" t="s">
        <v>400</v>
      </c>
      <c r="B457" s="97" t="s">
        <v>180</v>
      </c>
      <c r="C457" s="18"/>
      <c r="D457" s="32"/>
      <c r="E457" s="28"/>
    </row>
    <row r="458" spans="1:5" ht="12.75">
      <c r="A458" s="173"/>
      <c r="B458" s="38" t="s">
        <v>37</v>
      </c>
      <c r="C458" s="18">
        <f t="shared" si="13"/>
        <v>12</v>
      </c>
      <c r="D458" s="5"/>
      <c r="E458" s="79">
        <v>12</v>
      </c>
    </row>
    <row r="459" spans="1:5" ht="12.75">
      <c r="A459" s="173"/>
      <c r="B459" s="38" t="s">
        <v>132</v>
      </c>
      <c r="C459" s="18">
        <f t="shared" si="13"/>
        <v>16</v>
      </c>
      <c r="D459" s="5"/>
      <c r="E459" s="79">
        <v>16</v>
      </c>
    </row>
    <row r="460" spans="1:5" ht="12.75">
      <c r="A460" s="173"/>
      <c r="B460" s="38" t="s">
        <v>53</v>
      </c>
      <c r="C460" s="18">
        <f t="shared" si="13"/>
        <v>16</v>
      </c>
      <c r="D460" s="5"/>
      <c r="E460" s="79">
        <v>16</v>
      </c>
    </row>
    <row r="461" spans="1:5" ht="12.75">
      <c r="A461" s="173"/>
      <c r="B461" s="38" t="s">
        <v>43</v>
      </c>
      <c r="C461" s="18">
        <f t="shared" si="13"/>
        <v>9</v>
      </c>
      <c r="D461" s="5"/>
      <c r="E461" s="79">
        <v>9</v>
      </c>
    </row>
    <row r="462" spans="1:5" ht="12.75">
      <c r="A462" s="173"/>
      <c r="B462" s="38" t="s">
        <v>44</v>
      </c>
      <c r="C462" s="18">
        <f t="shared" si="13"/>
        <v>10</v>
      </c>
      <c r="D462" s="5"/>
      <c r="E462" s="79">
        <v>10</v>
      </c>
    </row>
    <row r="463" spans="1:5" ht="12.75">
      <c r="A463" s="173"/>
      <c r="B463" s="38" t="s">
        <v>40</v>
      </c>
      <c r="C463" s="18">
        <f t="shared" si="13"/>
        <v>9</v>
      </c>
      <c r="D463" s="5"/>
      <c r="E463" s="79">
        <v>9</v>
      </c>
    </row>
    <row r="464" spans="1:5" ht="12.75">
      <c r="A464" s="173"/>
      <c r="B464" s="38" t="s">
        <v>41</v>
      </c>
      <c r="C464" s="18">
        <f t="shared" si="13"/>
        <v>4</v>
      </c>
      <c r="D464" s="5"/>
      <c r="E464" s="79">
        <v>4</v>
      </c>
    </row>
    <row r="465" spans="1:5" ht="12.75">
      <c r="A465" s="173"/>
      <c r="B465" s="38" t="s">
        <v>42</v>
      </c>
      <c r="C465" s="18">
        <f t="shared" si="13"/>
        <v>0</v>
      </c>
      <c r="D465" s="5"/>
      <c r="E465" s="79">
        <v>0</v>
      </c>
    </row>
    <row r="466" spans="1:5" ht="12.75">
      <c r="A466" s="173"/>
      <c r="B466" s="38" t="s">
        <v>45</v>
      </c>
      <c r="C466" s="18">
        <f t="shared" si="13"/>
        <v>4</v>
      </c>
      <c r="D466" s="5"/>
      <c r="E466" s="79">
        <v>4</v>
      </c>
    </row>
    <row r="467" spans="1:5" ht="12.75">
      <c r="A467" s="173"/>
      <c r="B467" s="38" t="s">
        <v>49</v>
      </c>
      <c r="C467" s="18">
        <f t="shared" si="13"/>
        <v>8</v>
      </c>
      <c r="D467" s="5"/>
      <c r="E467" s="79">
        <v>8</v>
      </c>
    </row>
    <row r="468" spans="1:5" ht="12.75">
      <c r="A468" s="173"/>
      <c r="B468" s="38" t="s">
        <v>47</v>
      </c>
      <c r="C468" s="18">
        <f t="shared" si="13"/>
        <v>16</v>
      </c>
      <c r="D468" s="5"/>
      <c r="E468" s="79">
        <v>16</v>
      </c>
    </row>
    <row r="469" spans="1:5" ht="12.75">
      <c r="A469" s="173"/>
      <c r="B469" s="38" t="s">
        <v>46</v>
      </c>
      <c r="C469" s="18">
        <f t="shared" si="13"/>
        <v>14</v>
      </c>
      <c r="D469" s="5"/>
      <c r="E469" s="79">
        <v>14</v>
      </c>
    </row>
    <row r="470" spans="1:5" ht="12.75">
      <c r="A470" s="173"/>
      <c r="B470" s="38" t="s">
        <v>48</v>
      </c>
      <c r="C470" s="18">
        <f t="shared" si="13"/>
        <v>8</v>
      </c>
      <c r="D470" s="5"/>
      <c r="E470" s="79">
        <v>8</v>
      </c>
    </row>
    <row r="471" spans="1:5" ht="12.75">
      <c r="A471" s="173"/>
      <c r="B471" s="38" t="s">
        <v>50</v>
      </c>
      <c r="C471" s="18">
        <f t="shared" si="13"/>
        <v>10</v>
      </c>
      <c r="D471" s="5"/>
      <c r="E471" s="79">
        <v>10</v>
      </c>
    </row>
    <row r="472" spans="1:5" ht="12.75">
      <c r="A472" s="173"/>
      <c r="B472" s="38" t="s">
        <v>69</v>
      </c>
      <c r="C472" s="18">
        <f t="shared" si="13"/>
        <v>4</v>
      </c>
      <c r="D472" s="5"/>
      <c r="E472" s="79">
        <v>4</v>
      </c>
    </row>
    <row r="473" spans="1:5" ht="12.75">
      <c r="A473" s="173"/>
      <c r="B473" s="38" t="s">
        <v>70</v>
      </c>
      <c r="C473" s="18">
        <f t="shared" si="13"/>
        <v>0</v>
      </c>
      <c r="D473" s="5"/>
      <c r="E473" s="79">
        <v>0</v>
      </c>
    </row>
    <row r="474" spans="1:5" ht="12.75">
      <c r="A474" s="173"/>
      <c r="B474" s="38" t="s">
        <v>75</v>
      </c>
      <c r="C474" s="18">
        <f t="shared" si="13"/>
        <v>0</v>
      </c>
      <c r="D474" s="5"/>
      <c r="E474" s="79">
        <v>0</v>
      </c>
    </row>
    <row r="475" spans="1:5" ht="25.5">
      <c r="A475" s="173" t="s">
        <v>401</v>
      </c>
      <c r="B475" s="97" t="s">
        <v>181</v>
      </c>
      <c r="C475" s="18"/>
      <c r="D475" s="32"/>
      <c r="E475" s="28"/>
    </row>
    <row r="476" spans="1:5" ht="12.75">
      <c r="A476" s="173"/>
      <c r="B476" s="38" t="s">
        <v>37</v>
      </c>
      <c r="C476" s="18">
        <f t="shared" si="13"/>
        <v>17</v>
      </c>
      <c r="D476" s="5"/>
      <c r="E476" s="79">
        <v>17</v>
      </c>
    </row>
    <row r="477" spans="1:5" ht="12.75">
      <c r="A477" s="173"/>
      <c r="B477" s="38" t="s">
        <v>132</v>
      </c>
      <c r="C477" s="18">
        <f t="shared" si="13"/>
        <v>14</v>
      </c>
      <c r="D477" s="5"/>
      <c r="E477" s="79">
        <v>14</v>
      </c>
    </row>
    <row r="478" spans="1:5" ht="12.75">
      <c r="A478" s="173"/>
      <c r="B478" s="38" t="s">
        <v>53</v>
      </c>
      <c r="C478" s="18">
        <f t="shared" si="13"/>
        <v>14</v>
      </c>
      <c r="D478" s="5"/>
      <c r="E478" s="79">
        <v>14</v>
      </c>
    </row>
    <row r="479" spans="1:5" ht="12.75">
      <c r="A479" s="173"/>
      <c r="B479" s="38" t="s">
        <v>43</v>
      </c>
      <c r="C479" s="18">
        <f t="shared" si="13"/>
        <v>17</v>
      </c>
      <c r="D479" s="5"/>
      <c r="E479" s="79">
        <v>17</v>
      </c>
    </row>
    <row r="480" spans="1:5" ht="12.75">
      <c r="A480" s="173"/>
      <c r="B480" s="38" t="s">
        <v>44</v>
      </c>
      <c r="C480" s="18">
        <f t="shared" si="13"/>
        <v>14</v>
      </c>
      <c r="D480" s="5"/>
      <c r="E480" s="79">
        <v>14</v>
      </c>
    </row>
    <row r="481" spans="1:5" ht="12.75">
      <c r="A481" s="173"/>
      <c r="B481" s="38" t="s">
        <v>40</v>
      </c>
      <c r="C481" s="18">
        <f t="shared" si="13"/>
        <v>9</v>
      </c>
      <c r="D481" s="5"/>
      <c r="E481" s="79">
        <v>9</v>
      </c>
    </row>
    <row r="482" spans="1:5" ht="12.75">
      <c r="A482" s="173"/>
      <c r="B482" s="38" t="s">
        <v>41</v>
      </c>
      <c r="C482" s="18">
        <f t="shared" si="13"/>
        <v>6</v>
      </c>
      <c r="D482" s="5"/>
      <c r="E482" s="79">
        <v>6</v>
      </c>
    </row>
    <row r="483" spans="1:5" ht="12.75">
      <c r="A483" s="173"/>
      <c r="B483" s="38" t="s">
        <v>42</v>
      </c>
      <c r="C483" s="18">
        <f t="shared" si="13"/>
        <v>0</v>
      </c>
      <c r="D483" s="5"/>
      <c r="E483" s="79">
        <v>0</v>
      </c>
    </row>
    <row r="484" spans="1:5" ht="12.75">
      <c r="A484" s="173"/>
      <c r="B484" s="38" t="s">
        <v>45</v>
      </c>
      <c r="C484" s="18">
        <f t="shared" si="13"/>
        <v>19</v>
      </c>
      <c r="D484" s="5"/>
      <c r="E484" s="79">
        <v>19</v>
      </c>
    </row>
    <row r="485" spans="1:5" ht="12.75">
      <c r="A485" s="173"/>
      <c r="B485" s="38" t="s">
        <v>49</v>
      </c>
      <c r="C485" s="18">
        <f t="shared" si="13"/>
        <v>15</v>
      </c>
      <c r="D485" s="5"/>
      <c r="E485" s="79">
        <v>15</v>
      </c>
    </row>
    <row r="486" spans="1:5" ht="12.75">
      <c r="A486" s="173"/>
      <c r="B486" s="38" t="s">
        <v>47</v>
      </c>
      <c r="C486" s="18">
        <f t="shared" si="13"/>
        <v>11</v>
      </c>
      <c r="D486" s="5"/>
      <c r="E486" s="79">
        <v>11</v>
      </c>
    </row>
    <row r="487" spans="1:5" ht="12.75">
      <c r="A487" s="173"/>
      <c r="B487" s="38" t="s">
        <v>46</v>
      </c>
      <c r="C487" s="18">
        <f t="shared" si="13"/>
        <v>15</v>
      </c>
      <c r="D487" s="5"/>
      <c r="E487" s="79">
        <v>15</v>
      </c>
    </row>
    <row r="488" spans="1:5" ht="12.75">
      <c r="A488" s="173"/>
      <c r="B488" s="38" t="s">
        <v>48</v>
      </c>
      <c r="C488" s="18">
        <f t="shared" si="13"/>
        <v>18</v>
      </c>
      <c r="D488" s="5"/>
      <c r="E488" s="79">
        <v>18</v>
      </c>
    </row>
    <row r="489" spans="1:5" ht="12.75">
      <c r="A489" s="173"/>
      <c r="B489" s="38" t="s">
        <v>50</v>
      </c>
      <c r="C489" s="18">
        <f t="shared" si="13"/>
        <v>14</v>
      </c>
      <c r="D489" s="5"/>
      <c r="E489" s="79">
        <v>14</v>
      </c>
    </row>
    <row r="490" spans="1:5" ht="12.75">
      <c r="A490" s="173"/>
      <c r="B490" s="38" t="s">
        <v>69</v>
      </c>
      <c r="C490" s="18">
        <f t="shared" si="13"/>
        <v>16</v>
      </c>
      <c r="D490" s="5"/>
      <c r="E490" s="79">
        <v>16</v>
      </c>
    </row>
    <row r="491" spans="1:5" ht="12.75">
      <c r="A491" s="173"/>
      <c r="B491" s="38" t="s">
        <v>70</v>
      </c>
      <c r="C491" s="18">
        <f t="shared" si="13"/>
        <v>9</v>
      </c>
      <c r="D491" s="5"/>
      <c r="E491" s="79">
        <v>9</v>
      </c>
    </row>
    <row r="492" spans="1:5" ht="12.75">
      <c r="A492" s="173"/>
      <c r="B492" s="38" t="s">
        <v>75</v>
      </c>
      <c r="C492" s="18">
        <f t="shared" si="13"/>
        <v>16</v>
      </c>
      <c r="D492" s="5"/>
      <c r="E492" s="79">
        <v>16</v>
      </c>
    </row>
    <row r="493" spans="1:5" ht="25.5">
      <c r="A493" s="173" t="s">
        <v>402</v>
      </c>
      <c r="B493" s="97" t="s">
        <v>182</v>
      </c>
      <c r="C493" s="18"/>
      <c r="D493" s="32"/>
      <c r="E493" s="28"/>
    </row>
    <row r="494" spans="1:5" ht="12.75">
      <c r="A494" s="173"/>
      <c r="B494" s="38" t="s">
        <v>37</v>
      </c>
      <c r="C494" s="18">
        <f t="shared" si="13"/>
        <v>5</v>
      </c>
      <c r="D494" s="5"/>
      <c r="E494" s="79">
        <v>5</v>
      </c>
    </row>
    <row r="495" spans="1:5" ht="12.75">
      <c r="A495" s="173"/>
      <c r="B495" s="38" t="s">
        <v>132</v>
      </c>
      <c r="C495" s="18">
        <f t="shared" si="13"/>
        <v>4</v>
      </c>
      <c r="D495" s="5"/>
      <c r="E495" s="79">
        <v>4</v>
      </c>
    </row>
    <row r="496" spans="1:5" ht="12.75">
      <c r="A496" s="173"/>
      <c r="B496" s="38" t="s">
        <v>53</v>
      </c>
      <c r="C496" s="18">
        <f t="shared" si="13"/>
        <v>4</v>
      </c>
      <c r="D496" s="5"/>
      <c r="E496" s="79">
        <v>4</v>
      </c>
    </row>
    <row r="497" spans="1:5" ht="12.75">
      <c r="A497" s="173"/>
      <c r="B497" s="38" t="s">
        <v>43</v>
      </c>
      <c r="C497" s="18">
        <f t="shared" si="13"/>
        <v>8</v>
      </c>
      <c r="D497" s="5"/>
      <c r="E497" s="79">
        <v>8</v>
      </c>
    </row>
    <row r="498" spans="1:5" ht="12.75">
      <c r="A498" s="173"/>
      <c r="B498" s="38" t="s">
        <v>44</v>
      </c>
      <c r="C498" s="18">
        <f t="shared" si="13"/>
        <v>10</v>
      </c>
      <c r="D498" s="5"/>
      <c r="E498" s="79">
        <v>10</v>
      </c>
    </row>
    <row r="499" spans="1:5" ht="12.75">
      <c r="A499" s="173"/>
      <c r="B499" s="38" t="s">
        <v>40</v>
      </c>
      <c r="C499" s="18">
        <f t="shared" si="13"/>
        <v>4</v>
      </c>
      <c r="D499" s="5"/>
      <c r="E499" s="79">
        <v>4</v>
      </c>
    </row>
    <row r="500" spans="1:5" ht="12.75">
      <c r="A500" s="173"/>
      <c r="B500" s="38" t="s">
        <v>41</v>
      </c>
      <c r="C500" s="18">
        <f t="shared" si="13"/>
        <v>3</v>
      </c>
      <c r="D500" s="5"/>
      <c r="E500" s="79">
        <v>3</v>
      </c>
    </row>
    <row r="501" spans="1:5" ht="12.75">
      <c r="A501" s="173"/>
      <c r="B501" s="38" t="s">
        <v>42</v>
      </c>
      <c r="C501" s="18">
        <f t="shared" si="13"/>
        <v>0</v>
      </c>
      <c r="D501" s="5"/>
      <c r="E501" s="79">
        <v>0</v>
      </c>
    </row>
    <row r="502" spans="1:5" ht="12.75">
      <c r="A502" s="173"/>
      <c r="B502" s="38" t="s">
        <v>45</v>
      </c>
      <c r="C502" s="18">
        <f aca="true" t="shared" si="15" ref="C502:C510">D502+E502</f>
        <v>11</v>
      </c>
      <c r="D502" s="5"/>
      <c r="E502" s="79">
        <v>11</v>
      </c>
    </row>
    <row r="503" spans="1:5" ht="12.75">
      <c r="A503" s="173"/>
      <c r="B503" s="38" t="s">
        <v>49</v>
      </c>
      <c r="C503" s="18">
        <f t="shared" si="15"/>
        <v>11</v>
      </c>
      <c r="D503" s="5"/>
      <c r="E503" s="79">
        <v>11</v>
      </c>
    </row>
    <row r="504" spans="1:5" ht="12.75">
      <c r="A504" s="173"/>
      <c r="B504" s="38" t="s">
        <v>47</v>
      </c>
      <c r="C504" s="18">
        <f t="shared" si="15"/>
        <v>7</v>
      </c>
      <c r="D504" s="5"/>
      <c r="E504" s="79">
        <v>7</v>
      </c>
    </row>
    <row r="505" spans="1:5" ht="12.75">
      <c r="A505" s="173"/>
      <c r="B505" s="38" t="s">
        <v>46</v>
      </c>
      <c r="C505" s="18">
        <f t="shared" si="15"/>
        <v>5</v>
      </c>
      <c r="D505" s="5"/>
      <c r="E505" s="79">
        <v>5</v>
      </c>
    </row>
    <row r="506" spans="1:5" ht="12.75">
      <c r="A506" s="173"/>
      <c r="B506" s="38" t="s">
        <v>48</v>
      </c>
      <c r="C506" s="18">
        <f t="shared" si="15"/>
        <v>8</v>
      </c>
      <c r="D506" s="5"/>
      <c r="E506" s="79">
        <v>8</v>
      </c>
    </row>
    <row r="507" spans="1:5" ht="12.75">
      <c r="A507" s="173"/>
      <c r="B507" s="38" t="s">
        <v>50</v>
      </c>
      <c r="C507" s="18">
        <f t="shared" si="15"/>
        <v>10</v>
      </c>
      <c r="D507" s="5"/>
      <c r="E507" s="79">
        <v>10</v>
      </c>
    </row>
    <row r="508" spans="1:5" ht="12.75">
      <c r="A508" s="173"/>
      <c r="B508" s="38" t="s">
        <v>69</v>
      </c>
      <c r="C508" s="18">
        <f t="shared" si="15"/>
        <v>13</v>
      </c>
      <c r="D508" s="5"/>
      <c r="E508" s="79">
        <v>13</v>
      </c>
    </row>
    <row r="509" spans="1:5" ht="12.75">
      <c r="A509" s="173"/>
      <c r="B509" s="38" t="s">
        <v>70</v>
      </c>
      <c r="C509" s="18">
        <f t="shared" si="15"/>
        <v>25</v>
      </c>
      <c r="D509" s="5"/>
      <c r="E509" s="79">
        <v>25</v>
      </c>
    </row>
    <row r="510" spans="1:5" ht="12.75">
      <c r="A510" s="179"/>
      <c r="B510" s="40" t="s">
        <v>75</v>
      </c>
      <c r="C510" s="65">
        <f t="shared" si="15"/>
        <v>18</v>
      </c>
      <c r="D510" s="81"/>
      <c r="E510" s="85">
        <v>18</v>
      </c>
    </row>
    <row r="511" spans="1:5" ht="12.75">
      <c r="A511" s="177" t="s">
        <v>403</v>
      </c>
      <c r="B511" s="41" t="s">
        <v>237</v>
      </c>
      <c r="C511" s="18">
        <f>D511+E511</f>
        <v>74</v>
      </c>
      <c r="D511" s="5"/>
      <c r="E511" s="79">
        <v>74</v>
      </c>
    </row>
    <row r="512" spans="1:5" ht="25.5">
      <c r="A512" s="173"/>
      <c r="B512" s="37" t="s">
        <v>259</v>
      </c>
      <c r="C512" s="18">
        <f>D512+E512</f>
        <v>31</v>
      </c>
      <c r="D512" s="5"/>
      <c r="E512" s="79">
        <v>31</v>
      </c>
    </row>
    <row r="513" spans="1:9" ht="26.25" thickBot="1">
      <c r="A513" s="173"/>
      <c r="B513" s="37" t="s">
        <v>183</v>
      </c>
      <c r="C513" s="18">
        <f aca="true" t="shared" si="16" ref="C513:C576">D513+E513</f>
        <v>74</v>
      </c>
      <c r="D513" s="5"/>
      <c r="E513" s="79">
        <v>74</v>
      </c>
      <c r="G513" s="412" t="s">
        <v>329</v>
      </c>
      <c r="H513" s="412" t="s">
        <v>33</v>
      </c>
      <c r="I513" s="412" t="s">
        <v>34</v>
      </c>
    </row>
    <row r="514" spans="1:9" ht="38.25">
      <c r="A514" s="173" t="s">
        <v>404</v>
      </c>
      <c r="B514" s="97" t="s">
        <v>184</v>
      </c>
      <c r="C514" s="18"/>
      <c r="D514" s="32"/>
      <c r="E514" s="28"/>
      <c r="F514" s="411" t="s">
        <v>333</v>
      </c>
      <c r="G514" s="57"/>
      <c r="H514" s="58"/>
      <c r="I514" s="93"/>
    </row>
    <row r="515" spans="1:9" ht="12.75">
      <c r="A515" s="173"/>
      <c r="B515" s="38" t="s">
        <v>37</v>
      </c>
      <c r="C515" s="18">
        <f t="shared" si="16"/>
        <v>0</v>
      </c>
      <c r="D515" s="5"/>
      <c r="E515" s="79">
        <v>0</v>
      </c>
      <c r="F515" s="38" t="s">
        <v>37</v>
      </c>
      <c r="G515" s="18">
        <f aca="true" t="shared" si="17" ref="G515:G531">H515+I515</f>
        <v>74</v>
      </c>
      <c r="H515" s="5"/>
      <c r="I515" s="79">
        <v>74</v>
      </c>
    </row>
    <row r="516" spans="1:9" ht="12.75">
      <c r="A516" s="173"/>
      <c r="B516" s="38" t="s">
        <v>132</v>
      </c>
      <c r="C516" s="18">
        <f t="shared" si="16"/>
        <v>0</v>
      </c>
      <c r="D516" s="5"/>
      <c r="E516" s="79">
        <v>0</v>
      </c>
      <c r="F516" s="38" t="s">
        <v>132</v>
      </c>
      <c r="G516" s="18">
        <f t="shared" si="17"/>
        <v>74</v>
      </c>
      <c r="H516" s="5"/>
      <c r="I516" s="79">
        <v>74</v>
      </c>
    </row>
    <row r="517" spans="1:9" ht="12.75">
      <c r="A517" s="173"/>
      <c r="B517" s="38" t="s">
        <v>53</v>
      </c>
      <c r="C517" s="18">
        <f t="shared" si="16"/>
        <v>0</v>
      </c>
      <c r="D517" s="5"/>
      <c r="E517" s="79">
        <v>0</v>
      </c>
      <c r="F517" s="38" t="s">
        <v>53</v>
      </c>
      <c r="G517" s="18">
        <f t="shared" si="17"/>
        <v>74</v>
      </c>
      <c r="H517" s="5"/>
      <c r="I517" s="79">
        <v>74</v>
      </c>
    </row>
    <row r="518" spans="1:9" ht="12.75">
      <c r="A518" s="173"/>
      <c r="B518" s="38" t="s">
        <v>43</v>
      </c>
      <c r="C518" s="18">
        <f t="shared" si="16"/>
        <v>0</v>
      </c>
      <c r="D518" s="5"/>
      <c r="E518" s="79">
        <v>0</v>
      </c>
      <c r="F518" s="38" t="s">
        <v>43</v>
      </c>
      <c r="G518" s="18">
        <f t="shared" si="17"/>
        <v>74</v>
      </c>
      <c r="H518" s="5"/>
      <c r="I518" s="79">
        <v>74</v>
      </c>
    </row>
    <row r="519" spans="1:9" ht="12.75">
      <c r="A519" s="173"/>
      <c r="B519" s="38" t="s">
        <v>44</v>
      </c>
      <c r="C519" s="18">
        <f t="shared" si="16"/>
        <v>0</v>
      </c>
      <c r="D519" s="5"/>
      <c r="E519" s="79">
        <v>0</v>
      </c>
      <c r="F519" s="38" t="s">
        <v>44</v>
      </c>
      <c r="G519" s="18">
        <f t="shared" si="17"/>
        <v>74</v>
      </c>
      <c r="H519" s="5"/>
      <c r="I519" s="79">
        <v>74</v>
      </c>
    </row>
    <row r="520" spans="1:9" ht="12.75">
      <c r="A520" s="173"/>
      <c r="B520" s="38" t="s">
        <v>40</v>
      </c>
      <c r="C520" s="18">
        <f t="shared" si="16"/>
        <v>0</v>
      </c>
      <c r="D520" s="5"/>
      <c r="E520" s="79">
        <v>0</v>
      </c>
      <c r="F520" s="38" t="s">
        <v>40</v>
      </c>
      <c r="G520" s="18">
        <f t="shared" si="17"/>
        <v>41</v>
      </c>
      <c r="H520" s="5"/>
      <c r="I520" s="79">
        <v>41</v>
      </c>
    </row>
    <row r="521" spans="1:9" ht="12.75">
      <c r="A521" s="173"/>
      <c r="B521" s="38" t="s">
        <v>41</v>
      </c>
      <c r="C521" s="18">
        <f t="shared" si="16"/>
        <v>0</v>
      </c>
      <c r="D521" s="5"/>
      <c r="E521" s="79">
        <v>0</v>
      </c>
      <c r="F521" s="38" t="s">
        <v>41</v>
      </c>
      <c r="G521" s="18">
        <f t="shared" si="17"/>
        <v>33</v>
      </c>
      <c r="H521" s="5"/>
      <c r="I521" s="79">
        <v>33</v>
      </c>
    </row>
    <row r="522" spans="1:9" ht="12.75">
      <c r="A522" s="173"/>
      <c r="B522" s="38" t="s">
        <v>42</v>
      </c>
      <c r="C522" s="18">
        <f t="shared" si="16"/>
        <v>0</v>
      </c>
      <c r="D522" s="5"/>
      <c r="E522" s="79">
        <v>0</v>
      </c>
      <c r="F522" s="38" t="s">
        <v>42</v>
      </c>
      <c r="G522" s="18">
        <f t="shared" si="17"/>
        <v>0</v>
      </c>
      <c r="H522" s="5"/>
      <c r="I522" s="79">
        <v>0</v>
      </c>
    </row>
    <row r="523" spans="1:9" ht="12.75">
      <c r="A523" s="173"/>
      <c r="B523" s="38" t="s">
        <v>45</v>
      </c>
      <c r="C523" s="18">
        <f t="shared" si="16"/>
        <v>0</v>
      </c>
      <c r="D523" s="5"/>
      <c r="E523" s="79">
        <v>0</v>
      </c>
      <c r="F523" s="38" t="s">
        <v>45</v>
      </c>
      <c r="G523" s="18">
        <f t="shared" si="17"/>
        <v>74</v>
      </c>
      <c r="H523" s="5"/>
      <c r="I523" s="79">
        <v>74</v>
      </c>
    </row>
    <row r="524" spans="1:9" ht="12.75">
      <c r="A524" s="173"/>
      <c r="B524" s="38" t="s">
        <v>49</v>
      </c>
      <c r="C524" s="18">
        <f t="shared" si="16"/>
        <v>0</v>
      </c>
      <c r="D524" s="5"/>
      <c r="E524" s="79">
        <v>0</v>
      </c>
      <c r="F524" s="38" t="s">
        <v>49</v>
      </c>
      <c r="G524" s="18">
        <f t="shared" si="17"/>
        <v>74</v>
      </c>
      <c r="H524" s="5"/>
      <c r="I524" s="79">
        <v>74</v>
      </c>
    </row>
    <row r="525" spans="1:9" ht="12.75">
      <c r="A525" s="173"/>
      <c r="B525" s="38" t="s">
        <v>47</v>
      </c>
      <c r="C525" s="18">
        <f t="shared" si="16"/>
        <v>0</v>
      </c>
      <c r="D525" s="5"/>
      <c r="E525" s="79">
        <v>0</v>
      </c>
      <c r="F525" s="38" t="s">
        <v>47</v>
      </c>
      <c r="G525" s="18">
        <f t="shared" si="17"/>
        <v>74</v>
      </c>
      <c r="H525" s="5"/>
      <c r="I525" s="79">
        <v>74</v>
      </c>
    </row>
    <row r="526" spans="1:9" ht="12.75">
      <c r="A526" s="173"/>
      <c r="B526" s="38" t="s">
        <v>46</v>
      </c>
      <c r="C526" s="18">
        <f t="shared" si="16"/>
        <v>0</v>
      </c>
      <c r="D526" s="5"/>
      <c r="E526" s="79">
        <v>0</v>
      </c>
      <c r="F526" s="38" t="s">
        <v>46</v>
      </c>
      <c r="G526" s="18">
        <f t="shared" si="17"/>
        <v>74</v>
      </c>
      <c r="H526" s="5"/>
      <c r="I526" s="79">
        <v>74</v>
      </c>
    </row>
    <row r="527" spans="1:9" ht="12.75">
      <c r="A527" s="173"/>
      <c r="B527" s="38" t="s">
        <v>48</v>
      </c>
      <c r="C527" s="18">
        <f t="shared" si="16"/>
        <v>0</v>
      </c>
      <c r="D527" s="5"/>
      <c r="E527" s="79">
        <v>0</v>
      </c>
      <c r="F527" s="38" t="s">
        <v>48</v>
      </c>
      <c r="G527" s="18">
        <f t="shared" si="17"/>
        <v>74</v>
      </c>
      <c r="H527" s="5"/>
      <c r="I527" s="79">
        <v>74</v>
      </c>
    </row>
    <row r="528" spans="1:9" ht="12.75">
      <c r="A528" s="173"/>
      <c r="B528" s="38" t="s">
        <v>50</v>
      </c>
      <c r="C528" s="18">
        <f t="shared" si="16"/>
        <v>0</v>
      </c>
      <c r="D528" s="5"/>
      <c r="E528" s="79">
        <v>0</v>
      </c>
      <c r="F528" s="38" t="s">
        <v>50</v>
      </c>
      <c r="G528" s="18">
        <f t="shared" si="17"/>
        <v>74</v>
      </c>
      <c r="H528" s="5"/>
      <c r="I528" s="79">
        <v>74</v>
      </c>
    </row>
    <row r="529" spans="1:9" ht="12.75">
      <c r="A529" s="173"/>
      <c r="B529" s="38" t="s">
        <v>69</v>
      </c>
      <c r="C529" s="18">
        <f t="shared" si="16"/>
        <v>0</v>
      </c>
      <c r="D529" s="5"/>
      <c r="E529" s="79">
        <v>0</v>
      </c>
      <c r="F529" s="38" t="s">
        <v>69</v>
      </c>
      <c r="G529" s="18">
        <f t="shared" si="17"/>
        <v>73</v>
      </c>
      <c r="H529" s="5"/>
      <c r="I529" s="79">
        <v>73</v>
      </c>
    </row>
    <row r="530" spans="1:9" ht="12.75">
      <c r="A530" s="173"/>
      <c r="B530" s="38" t="s">
        <v>70</v>
      </c>
      <c r="C530" s="18">
        <f t="shared" si="16"/>
        <v>0</v>
      </c>
      <c r="D530" s="5"/>
      <c r="E530" s="79">
        <v>0</v>
      </c>
      <c r="F530" s="38" t="s">
        <v>70</v>
      </c>
      <c r="G530" s="18">
        <f t="shared" si="17"/>
        <v>37</v>
      </c>
      <c r="H530" s="5"/>
      <c r="I530" s="79">
        <v>37</v>
      </c>
    </row>
    <row r="531" spans="1:9" ht="13.5" thickBot="1">
      <c r="A531" s="173"/>
      <c r="B531" s="38" t="s">
        <v>75</v>
      </c>
      <c r="C531" s="18">
        <f t="shared" si="16"/>
        <v>0</v>
      </c>
      <c r="D531" s="5"/>
      <c r="E531" s="79">
        <v>0</v>
      </c>
      <c r="F531" s="43" t="s">
        <v>75</v>
      </c>
      <c r="G531" s="53">
        <f t="shared" si="17"/>
        <v>74</v>
      </c>
      <c r="H531" s="83"/>
      <c r="I531" s="92">
        <v>74</v>
      </c>
    </row>
    <row r="532" spans="1:5" ht="38.25">
      <c r="A532" s="173" t="s">
        <v>405</v>
      </c>
      <c r="B532" s="97" t="s">
        <v>185</v>
      </c>
      <c r="C532" s="18"/>
      <c r="D532" s="32"/>
      <c r="E532" s="28"/>
    </row>
    <row r="533" spans="1:5" ht="12.75">
      <c r="A533" s="173"/>
      <c r="B533" s="38" t="s">
        <v>37</v>
      </c>
      <c r="C533" s="18">
        <f t="shared" si="16"/>
        <v>30</v>
      </c>
      <c r="D533" s="5"/>
      <c r="E533" s="79">
        <v>30</v>
      </c>
    </row>
    <row r="534" spans="1:5" ht="12.75">
      <c r="A534" s="173"/>
      <c r="B534" s="38" t="s">
        <v>132</v>
      </c>
      <c r="C534" s="18">
        <f t="shared" si="16"/>
        <v>37</v>
      </c>
      <c r="D534" s="5"/>
      <c r="E534" s="79">
        <v>37</v>
      </c>
    </row>
    <row r="535" spans="1:5" ht="12.75">
      <c r="A535" s="173"/>
      <c r="B535" s="38" t="s">
        <v>53</v>
      </c>
      <c r="C535" s="18">
        <f t="shared" si="16"/>
        <v>34</v>
      </c>
      <c r="D535" s="5"/>
      <c r="E535" s="79">
        <v>34</v>
      </c>
    </row>
    <row r="536" spans="1:5" ht="12.75">
      <c r="A536" s="173"/>
      <c r="B536" s="38" t="s">
        <v>43</v>
      </c>
      <c r="C536" s="18">
        <f t="shared" si="16"/>
        <v>18</v>
      </c>
      <c r="D536" s="5"/>
      <c r="E536" s="79">
        <v>18</v>
      </c>
    </row>
    <row r="537" spans="1:5" ht="12.75">
      <c r="A537" s="173"/>
      <c r="B537" s="38" t="s">
        <v>44</v>
      </c>
      <c r="C537" s="18">
        <f t="shared" si="16"/>
        <v>7</v>
      </c>
      <c r="D537" s="5"/>
      <c r="E537" s="79">
        <v>7</v>
      </c>
    </row>
    <row r="538" spans="1:5" ht="12.75">
      <c r="A538" s="173"/>
      <c r="B538" s="38" t="s">
        <v>40</v>
      </c>
      <c r="C538" s="18">
        <f t="shared" si="16"/>
        <v>12</v>
      </c>
      <c r="D538" s="5"/>
      <c r="E538" s="79">
        <v>12</v>
      </c>
    </row>
    <row r="539" spans="1:5" ht="12.75">
      <c r="A539" s="173"/>
      <c r="B539" s="38" t="s">
        <v>41</v>
      </c>
      <c r="C539" s="18">
        <f t="shared" si="16"/>
        <v>8</v>
      </c>
      <c r="D539" s="5"/>
      <c r="E539" s="79">
        <v>8</v>
      </c>
    </row>
    <row r="540" spans="1:5" ht="12.75">
      <c r="A540" s="173"/>
      <c r="B540" s="38" t="s">
        <v>42</v>
      </c>
      <c r="C540" s="18">
        <f t="shared" si="16"/>
        <v>0</v>
      </c>
      <c r="D540" s="5"/>
      <c r="E540" s="79">
        <v>0</v>
      </c>
    </row>
    <row r="541" spans="1:5" ht="12.75">
      <c r="A541" s="173"/>
      <c r="B541" s="38" t="s">
        <v>45</v>
      </c>
      <c r="C541" s="18">
        <f t="shared" si="16"/>
        <v>7</v>
      </c>
      <c r="D541" s="5"/>
      <c r="E541" s="79">
        <v>7</v>
      </c>
    </row>
    <row r="542" spans="1:5" ht="12.75">
      <c r="A542" s="173"/>
      <c r="B542" s="38" t="s">
        <v>49</v>
      </c>
      <c r="C542" s="18">
        <f t="shared" si="16"/>
        <v>7</v>
      </c>
      <c r="D542" s="5"/>
      <c r="E542" s="79">
        <v>7</v>
      </c>
    </row>
    <row r="543" spans="1:5" ht="12.75">
      <c r="A543" s="173"/>
      <c r="B543" s="38" t="s">
        <v>47</v>
      </c>
      <c r="C543" s="18">
        <f t="shared" si="16"/>
        <v>23</v>
      </c>
      <c r="D543" s="5"/>
      <c r="E543" s="79">
        <v>23</v>
      </c>
    </row>
    <row r="544" spans="1:5" ht="12.75">
      <c r="A544" s="173"/>
      <c r="B544" s="38" t="s">
        <v>46</v>
      </c>
      <c r="C544" s="18">
        <f t="shared" si="16"/>
        <v>19</v>
      </c>
      <c r="D544" s="5"/>
      <c r="E544" s="79">
        <v>19</v>
      </c>
    </row>
    <row r="545" spans="1:5" ht="12.75">
      <c r="A545" s="173"/>
      <c r="B545" s="38" t="s">
        <v>48</v>
      </c>
      <c r="C545" s="18">
        <f t="shared" si="16"/>
        <v>8</v>
      </c>
      <c r="D545" s="5"/>
      <c r="E545" s="79">
        <v>8</v>
      </c>
    </row>
    <row r="546" spans="1:5" ht="12.75">
      <c r="A546" s="173"/>
      <c r="B546" s="38" t="s">
        <v>50</v>
      </c>
      <c r="C546" s="18">
        <f t="shared" si="16"/>
        <v>9</v>
      </c>
      <c r="D546" s="5"/>
      <c r="E546" s="79">
        <v>9</v>
      </c>
    </row>
    <row r="547" spans="1:5" ht="12.75">
      <c r="A547" s="173"/>
      <c r="B547" s="38" t="s">
        <v>69</v>
      </c>
      <c r="C547" s="18">
        <f t="shared" si="16"/>
        <v>5</v>
      </c>
      <c r="D547" s="5"/>
      <c r="E547" s="79">
        <v>5</v>
      </c>
    </row>
    <row r="548" spans="1:5" ht="12.75">
      <c r="A548" s="173"/>
      <c r="B548" s="38" t="s">
        <v>70</v>
      </c>
      <c r="C548" s="18">
        <f t="shared" si="16"/>
        <v>1</v>
      </c>
      <c r="D548" s="5"/>
      <c r="E548" s="79">
        <v>1</v>
      </c>
    </row>
    <row r="549" spans="1:5" ht="12.75">
      <c r="A549" s="173"/>
      <c r="B549" s="38" t="s">
        <v>75</v>
      </c>
      <c r="C549" s="18">
        <f t="shared" si="16"/>
        <v>10</v>
      </c>
      <c r="D549" s="5"/>
      <c r="E549" s="79">
        <v>10</v>
      </c>
    </row>
    <row r="550" spans="1:5" ht="25.5">
      <c r="A550" s="173" t="s">
        <v>406</v>
      </c>
      <c r="B550" s="97" t="s">
        <v>186</v>
      </c>
      <c r="C550" s="18"/>
      <c r="D550" s="32"/>
      <c r="E550" s="28"/>
    </row>
    <row r="551" spans="1:5" ht="12.75">
      <c r="A551" s="173"/>
      <c r="B551" s="38" t="s">
        <v>37</v>
      </c>
      <c r="C551" s="18">
        <f t="shared" si="16"/>
        <v>39</v>
      </c>
      <c r="D551" s="5"/>
      <c r="E551" s="79">
        <v>39</v>
      </c>
    </row>
    <row r="552" spans="1:5" ht="12.75">
      <c r="A552" s="173"/>
      <c r="B552" s="38" t="s">
        <v>77</v>
      </c>
      <c r="C552" s="18">
        <f t="shared" si="16"/>
        <v>34</v>
      </c>
      <c r="D552" s="5"/>
      <c r="E552" s="79">
        <v>34</v>
      </c>
    </row>
    <row r="553" spans="1:5" ht="12.75">
      <c r="A553" s="173"/>
      <c r="B553" s="38" t="s">
        <v>53</v>
      </c>
      <c r="C553" s="18">
        <f t="shared" si="16"/>
        <v>32</v>
      </c>
      <c r="D553" s="5"/>
      <c r="E553" s="79">
        <v>32</v>
      </c>
    </row>
    <row r="554" spans="1:5" ht="12.75">
      <c r="A554" s="173"/>
      <c r="B554" s="38" t="s">
        <v>43</v>
      </c>
      <c r="C554" s="18">
        <f t="shared" si="16"/>
        <v>34</v>
      </c>
      <c r="D554" s="5"/>
      <c r="E554" s="79">
        <v>34</v>
      </c>
    </row>
    <row r="555" spans="1:5" ht="12.75">
      <c r="A555" s="173"/>
      <c r="B555" s="38" t="s">
        <v>44</v>
      </c>
      <c r="C555" s="18">
        <f t="shared" si="16"/>
        <v>41</v>
      </c>
      <c r="D555" s="5"/>
      <c r="E555" s="79">
        <v>41</v>
      </c>
    </row>
    <row r="556" spans="1:5" ht="12.75">
      <c r="A556" s="173"/>
      <c r="B556" s="38" t="s">
        <v>40</v>
      </c>
      <c r="C556" s="18">
        <f t="shared" si="16"/>
        <v>22</v>
      </c>
      <c r="D556" s="5"/>
      <c r="E556" s="79">
        <v>22</v>
      </c>
    </row>
    <row r="557" spans="1:5" ht="12.75">
      <c r="A557" s="173"/>
      <c r="B557" s="38" t="s">
        <v>41</v>
      </c>
      <c r="C557" s="18">
        <f t="shared" si="16"/>
        <v>18</v>
      </c>
      <c r="D557" s="5"/>
      <c r="E557" s="79">
        <v>18</v>
      </c>
    </row>
    <row r="558" spans="1:5" ht="12.75">
      <c r="A558" s="173"/>
      <c r="B558" s="38" t="s">
        <v>42</v>
      </c>
      <c r="C558" s="18">
        <f t="shared" si="16"/>
        <v>0</v>
      </c>
      <c r="D558" s="5"/>
      <c r="E558" s="79">
        <v>0</v>
      </c>
    </row>
    <row r="559" spans="1:5" ht="12.75">
      <c r="A559" s="173"/>
      <c r="B559" s="38" t="s">
        <v>45</v>
      </c>
      <c r="C559" s="18">
        <f t="shared" si="16"/>
        <v>31</v>
      </c>
      <c r="D559" s="5"/>
      <c r="E559" s="79">
        <v>31</v>
      </c>
    </row>
    <row r="560" spans="1:5" ht="12.75">
      <c r="A560" s="173"/>
      <c r="B560" s="38" t="s">
        <v>49</v>
      </c>
      <c r="C560" s="18">
        <f t="shared" si="16"/>
        <v>42</v>
      </c>
      <c r="D560" s="5"/>
      <c r="E560" s="79">
        <v>42</v>
      </c>
    </row>
    <row r="561" spans="1:5" ht="12.75">
      <c r="A561" s="173"/>
      <c r="B561" s="38" t="s">
        <v>47</v>
      </c>
      <c r="C561" s="18">
        <f t="shared" si="16"/>
        <v>37</v>
      </c>
      <c r="D561" s="5"/>
      <c r="E561" s="79">
        <v>37</v>
      </c>
    </row>
    <row r="562" spans="1:5" ht="12.75">
      <c r="A562" s="173"/>
      <c r="B562" s="38" t="s">
        <v>46</v>
      </c>
      <c r="C562" s="18">
        <f t="shared" si="16"/>
        <v>44</v>
      </c>
      <c r="D562" s="5"/>
      <c r="E562" s="79">
        <v>44</v>
      </c>
    </row>
    <row r="563" spans="1:5" ht="12.75">
      <c r="A563" s="173"/>
      <c r="B563" s="38" t="s">
        <v>48</v>
      </c>
      <c r="C563" s="18">
        <f t="shared" si="16"/>
        <v>33</v>
      </c>
      <c r="D563" s="5"/>
      <c r="E563" s="79">
        <v>33</v>
      </c>
    </row>
    <row r="564" spans="1:5" ht="12.75">
      <c r="A564" s="173"/>
      <c r="B564" s="38" t="s">
        <v>50</v>
      </c>
      <c r="C564" s="18">
        <f t="shared" si="16"/>
        <v>39</v>
      </c>
      <c r="D564" s="5"/>
      <c r="E564" s="79">
        <v>39</v>
      </c>
    </row>
    <row r="565" spans="1:5" ht="12.75">
      <c r="A565" s="173"/>
      <c r="B565" s="38" t="s">
        <v>69</v>
      </c>
      <c r="C565" s="18">
        <f t="shared" si="16"/>
        <v>35</v>
      </c>
      <c r="D565" s="5"/>
      <c r="E565" s="79">
        <v>35</v>
      </c>
    </row>
    <row r="566" spans="1:5" ht="12.75">
      <c r="A566" s="173"/>
      <c r="B566" s="38" t="s">
        <v>70</v>
      </c>
      <c r="C566" s="18">
        <f t="shared" si="16"/>
        <v>10</v>
      </c>
      <c r="D566" s="5"/>
      <c r="E566" s="79">
        <v>10</v>
      </c>
    </row>
    <row r="567" spans="1:5" ht="12.75">
      <c r="A567" s="173"/>
      <c r="B567" s="38" t="s">
        <v>75</v>
      </c>
      <c r="C567" s="18">
        <f t="shared" si="16"/>
        <v>27</v>
      </c>
      <c r="D567" s="5"/>
      <c r="E567" s="79">
        <v>27</v>
      </c>
    </row>
    <row r="568" spans="1:5" ht="25.5">
      <c r="A568" s="173" t="s">
        <v>407</v>
      </c>
      <c r="B568" s="97" t="s">
        <v>187</v>
      </c>
      <c r="C568" s="18"/>
      <c r="D568" s="32"/>
      <c r="E568" s="28"/>
    </row>
    <row r="569" spans="1:5" ht="12.75">
      <c r="A569" s="173"/>
      <c r="B569" s="38" t="s">
        <v>37</v>
      </c>
      <c r="C569" s="18">
        <f t="shared" si="16"/>
        <v>5</v>
      </c>
      <c r="D569" s="5"/>
      <c r="E569" s="79">
        <v>5</v>
      </c>
    </row>
    <row r="570" spans="1:5" ht="12.75">
      <c r="A570" s="173"/>
      <c r="B570" s="38" t="s">
        <v>77</v>
      </c>
      <c r="C570" s="18">
        <f t="shared" si="16"/>
        <v>3</v>
      </c>
      <c r="D570" s="5"/>
      <c r="E570" s="79">
        <v>3</v>
      </c>
    </row>
    <row r="571" spans="1:5" ht="12.75">
      <c r="A571" s="173"/>
      <c r="B571" s="38" t="s">
        <v>53</v>
      </c>
      <c r="C571" s="18">
        <f t="shared" si="16"/>
        <v>8</v>
      </c>
      <c r="D571" s="5"/>
      <c r="E571" s="79">
        <v>8</v>
      </c>
    </row>
    <row r="572" spans="1:5" ht="12.75">
      <c r="A572" s="173"/>
      <c r="B572" s="38" t="s">
        <v>43</v>
      </c>
      <c r="C572" s="18">
        <f t="shared" si="16"/>
        <v>22</v>
      </c>
      <c r="D572" s="5"/>
      <c r="E572" s="79">
        <v>22</v>
      </c>
    </row>
    <row r="573" spans="1:5" ht="12.75">
      <c r="A573" s="173"/>
      <c r="B573" s="38" t="s">
        <v>44</v>
      </c>
      <c r="C573" s="18">
        <f t="shared" si="16"/>
        <v>26</v>
      </c>
      <c r="D573" s="5"/>
      <c r="E573" s="79">
        <v>26</v>
      </c>
    </row>
    <row r="574" spans="1:5" ht="12.75">
      <c r="A574" s="173"/>
      <c r="B574" s="38" t="s">
        <v>40</v>
      </c>
      <c r="C574" s="18">
        <f t="shared" si="16"/>
        <v>7</v>
      </c>
      <c r="D574" s="5"/>
      <c r="E574" s="79">
        <v>7</v>
      </c>
    </row>
    <row r="575" spans="1:5" ht="12.75">
      <c r="A575" s="173"/>
      <c r="B575" s="38" t="s">
        <v>41</v>
      </c>
      <c r="C575" s="18">
        <f t="shared" si="16"/>
        <v>7</v>
      </c>
      <c r="D575" s="5"/>
      <c r="E575" s="79">
        <v>7</v>
      </c>
    </row>
    <row r="576" spans="1:5" ht="12.75">
      <c r="A576" s="173"/>
      <c r="B576" s="38" t="s">
        <v>42</v>
      </c>
      <c r="C576" s="18">
        <f t="shared" si="16"/>
        <v>0</v>
      </c>
      <c r="D576" s="5"/>
      <c r="E576" s="79">
        <v>0</v>
      </c>
    </row>
    <row r="577" spans="1:5" ht="12.75">
      <c r="A577" s="173"/>
      <c r="B577" s="38" t="s">
        <v>45</v>
      </c>
      <c r="C577" s="18">
        <f aca="true" t="shared" si="18" ref="C577:C584">D577+E577</f>
        <v>36</v>
      </c>
      <c r="D577" s="5"/>
      <c r="E577" s="79">
        <v>36</v>
      </c>
    </row>
    <row r="578" spans="1:5" ht="12.75">
      <c r="A578" s="173"/>
      <c r="B578" s="38" t="s">
        <v>49</v>
      </c>
      <c r="C578" s="18">
        <f t="shared" si="18"/>
        <v>25</v>
      </c>
      <c r="D578" s="5"/>
      <c r="E578" s="79">
        <v>25</v>
      </c>
    </row>
    <row r="579" spans="1:5" ht="12.75">
      <c r="A579" s="173"/>
      <c r="B579" s="38" t="s">
        <v>47</v>
      </c>
      <c r="C579" s="18">
        <f t="shared" si="18"/>
        <v>14</v>
      </c>
      <c r="D579" s="5"/>
      <c r="E579" s="79">
        <v>14</v>
      </c>
    </row>
    <row r="580" spans="1:5" ht="12.75">
      <c r="A580" s="173"/>
      <c r="B580" s="38" t="s">
        <v>46</v>
      </c>
      <c r="C580" s="18">
        <f t="shared" si="18"/>
        <v>11</v>
      </c>
      <c r="D580" s="5"/>
      <c r="E580" s="79">
        <v>11</v>
      </c>
    </row>
    <row r="581" spans="1:5" ht="12.75">
      <c r="A581" s="173"/>
      <c r="B581" s="38" t="s">
        <v>48</v>
      </c>
      <c r="C581" s="18">
        <f t="shared" si="18"/>
        <v>33</v>
      </c>
      <c r="D581" s="5"/>
      <c r="E581" s="79">
        <v>33</v>
      </c>
    </row>
    <row r="582" spans="1:5" ht="12.75">
      <c r="A582" s="173"/>
      <c r="B582" s="38" t="s">
        <v>50</v>
      </c>
      <c r="C582" s="18">
        <f t="shared" si="18"/>
        <v>26</v>
      </c>
      <c r="D582" s="5"/>
      <c r="E582" s="79">
        <v>26</v>
      </c>
    </row>
    <row r="583" spans="1:5" ht="12.75">
      <c r="A583" s="173"/>
      <c r="B583" s="38" t="s">
        <v>69</v>
      </c>
      <c r="C583" s="18">
        <f t="shared" si="18"/>
        <v>33</v>
      </c>
      <c r="D583" s="5"/>
      <c r="E583" s="79">
        <v>33</v>
      </c>
    </row>
    <row r="584" spans="1:5" ht="12.75">
      <c r="A584" s="173"/>
      <c r="B584" s="38" t="s">
        <v>70</v>
      </c>
      <c r="C584" s="18">
        <f t="shared" si="18"/>
        <v>26</v>
      </c>
      <c r="D584" s="5"/>
      <c r="E584" s="79">
        <v>26</v>
      </c>
    </row>
    <row r="585" spans="1:5" ht="12.75">
      <c r="A585" s="173"/>
      <c r="B585" s="38" t="s">
        <v>75</v>
      </c>
      <c r="C585" s="18">
        <f>D585+E585</f>
        <v>37</v>
      </c>
      <c r="D585" s="5"/>
      <c r="E585" s="79">
        <v>37</v>
      </c>
    </row>
    <row r="586" spans="1:5" ht="13.5" thickBot="1">
      <c r="A586" s="180"/>
      <c r="B586" s="43"/>
      <c r="C586" s="53"/>
      <c r="D586" s="55"/>
      <c r="E586" s="77"/>
    </row>
    <row r="587" spans="1:5" ht="12.75">
      <c r="A587" s="60"/>
      <c r="B587" s="44"/>
      <c r="C587" s="18"/>
      <c r="D587" s="32"/>
      <c r="E587" s="28"/>
    </row>
    <row r="588" spans="1:5" ht="47.25">
      <c r="A588" s="73" t="s">
        <v>18</v>
      </c>
      <c r="B588" s="10" t="s">
        <v>351</v>
      </c>
      <c r="C588" s="18"/>
      <c r="D588" s="32"/>
      <c r="E588" s="28"/>
    </row>
    <row r="589" spans="1:5" ht="88.5" customHeight="1">
      <c r="A589" s="73"/>
      <c r="B589" s="220" t="s">
        <v>352</v>
      </c>
      <c r="C589" s="18"/>
      <c r="D589" s="32"/>
      <c r="E589" s="28"/>
    </row>
    <row r="590" spans="1:5" ht="12.75">
      <c r="A590" s="60"/>
      <c r="B590" s="45"/>
      <c r="C590" s="16"/>
      <c r="D590" s="17"/>
      <c r="E590" s="22"/>
    </row>
    <row r="591" spans="1:5" ht="12.75">
      <c r="A591" s="63" t="s">
        <v>21</v>
      </c>
      <c r="B591" s="13" t="s">
        <v>81</v>
      </c>
      <c r="C591" s="26">
        <f>C593+C594+C595</f>
        <v>1048</v>
      </c>
      <c r="D591" s="27">
        <f>D593+D594+D595</f>
        <v>0</v>
      </c>
      <c r="E591" s="28">
        <f>E593+E594+E595</f>
        <v>1048</v>
      </c>
    </row>
    <row r="592" spans="1:5" ht="12.75">
      <c r="A592" s="60"/>
      <c r="B592" s="46" t="s">
        <v>78</v>
      </c>
      <c r="C592" s="21"/>
      <c r="D592" s="29"/>
      <c r="E592" s="22"/>
    </row>
    <row r="593" spans="1:5" ht="12.75">
      <c r="A593" s="60"/>
      <c r="B593" s="46" t="s">
        <v>0</v>
      </c>
      <c r="C593" s="26">
        <f>D593+E593</f>
        <v>331</v>
      </c>
      <c r="D593" s="78"/>
      <c r="E593" s="79">
        <v>331</v>
      </c>
    </row>
    <row r="594" spans="1:5" ht="15.75" customHeight="1">
      <c r="A594" s="60"/>
      <c r="B594" s="46" t="s">
        <v>79</v>
      </c>
      <c r="C594" s="26">
        <f>D594+E594</f>
        <v>609</v>
      </c>
      <c r="D594" s="415">
        <f>D266+D353</f>
        <v>0</v>
      </c>
      <c r="E594" s="416">
        <f>E266+E353</f>
        <v>609</v>
      </c>
    </row>
    <row r="595" spans="1:5" ht="14.25" customHeight="1">
      <c r="A595" s="64"/>
      <c r="B595" s="47" t="s">
        <v>80</v>
      </c>
      <c r="C595" s="26">
        <f>D595+E595</f>
        <v>108</v>
      </c>
      <c r="D595" s="223">
        <f>D436+D511</f>
        <v>0</v>
      </c>
      <c r="E595" s="222">
        <f>E436+E511</f>
        <v>108</v>
      </c>
    </row>
    <row r="596" spans="1:5" ht="25.5">
      <c r="A596" s="63" t="s">
        <v>22</v>
      </c>
      <c r="B596" s="13" t="s">
        <v>146</v>
      </c>
      <c r="C596" s="26">
        <f>D596+E596</f>
        <v>0</v>
      </c>
      <c r="D596" s="27">
        <f>D598+D599+D600</f>
        <v>0</v>
      </c>
      <c r="E596" s="28">
        <f>E598+E599+E600</f>
        <v>0</v>
      </c>
    </row>
    <row r="597" spans="1:5" ht="12.75">
      <c r="A597" s="60"/>
      <c r="B597" s="46" t="s">
        <v>83</v>
      </c>
      <c r="C597" s="21"/>
      <c r="D597" s="29"/>
      <c r="E597" s="22"/>
    </row>
    <row r="598" spans="1:5" ht="12.75">
      <c r="A598" s="181"/>
      <c r="B598" s="46" t="s">
        <v>1</v>
      </c>
      <c r="C598" s="26">
        <f>D598+E598</f>
        <v>0</v>
      </c>
      <c r="D598" s="78"/>
      <c r="E598" s="79">
        <v>0</v>
      </c>
    </row>
    <row r="599" spans="1:5" ht="16.5" customHeight="1">
      <c r="A599" s="60"/>
      <c r="B599" s="20" t="s">
        <v>95</v>
      </c>
      <c r="C599" s="26">
        <f>D599+E599</f>
        <v>0</v>
      </c>
      <c r="D599" s="78"/>
      <c r="E599" s="79">
        <v>0</v>
      </c>
    </row>
    <row r="600" spans="1:5" ht="14.25" customHeight="1">
      <c r="A600" s="64"/>
      <c r="B600" s="215" t="s">
        <v>97</v>
      </c>
      <c r="C600" s="65">
        <f>D600+E600</f>
        <v>0</v>
      </c>
      <c r="D600" s="84"/>
      <c r="E600" s="85">
        <v>0</v>
      </c>
    </row>
    <row r="601" spans="1:5" ht="38.25">
      <c r="A601" s="63" t="s">
        <v>23</v>
      </c>
      <c r="B601" s="13" t="s">
        <v>84</v>
      </c>
      <c r="C601" s="26">
        <f>D601+E601</f>
        <v>0</v>
      </c>
      <c r="D601" s="32">
        <f>D603+D604+D605</f>
        <v>0</v>
      </c>
      <c r="E601" s="28">
        <f>E603+E604+E605</f>
        <v>0</v>
      </c>
    </row>
    <row r="602" spans="1:5" ht="12.75">
      <c r="A602" s="60"/>
      <c r="B602" s="46" t="s">
        <v>85</v>
      </c>
      <c r="C602" s="21"/>
      <c r="D602" s="17"/>
      <c r="E602" s="22"/>
    </row>
    <row r="603" spans="1:5" ht="12.75">
      <c r="A603" s="60"/>
      <c r="B603" s="20" t="s">
        <v>2</v>
      </c>
      <c r="C603" s="26">
        <f>D603+E603</f>
        <v>0</v>
      </c>
      <c r="D603" s="5"/>
      <c r="E603" s="79">
        <v>0</v>
      </c>
    </row>
    <row r="604" spans="1:5" ht="12.75">
      <c r="A604" s="60"/>
      <c r="B604" s="20" t="s">
        <v>99</v>
      </c>
      <c r="C604" s="26">
        <f>D604+E604</f>
        <v>0</v>
      </c>
      <c r="D604" s="5"/>
      <c r="E604" s="79">
        <v>0</v>
      </c>
    </row>
    <row r="605" spans="1:5" ht="12.75">
      <c r="A605" s="60"/>
      <c r="B605" s="20" t="s">
        <v>100</v>
      </c>
      <c r="C605" s="26">
        <f>D605+E605</f>
        <v>0</v>
      </c>
      <c r="D605" s="5"/>
      <c r="E605" s="79">
        <v>0</v>
      </c>
    </row>
    <row r="606" spans="1:5" ht="13.5" thickBot="1">
      <c r="A606" s="71"/>
      <c r="B606" s="52"/>
      <c r="C606" s="23"/>
      <c r="D606" s="128"/>
      <c r="E606" s="24"/>
    </row>
    <row r="607" spans="1:5" ht="12.75">
      <c r="A607" s="60"/>
      <c r="B607" s="25"/>
      <c r="C607" s="21"/>
      <c r="D607" s="29"/>
      <c r="E607" s="22"/>
    </row>
    <row r="608" spans="1:5" ht="47.25">
      <c r="A608" s="59" t="s">
        <v>19</v>
      </c>
      <c r="B608" s="10" t="s">
        <v>141</v>
      </c>
      <c r="C608" s="18"/>
      <c r="D608" s="32"/>
      <c r="E608" s="28"/>
    </row>
    <row r="609" spans="1:5" ht="90.75" customHeight="1">
      <c r="A609" s="59"/>
      <c r="B609" s="221" t="s">
        <v>352</v>
      </c>
      <c r="C609" s="18"/>
      <c r="D609" s="32"/>
      <c r="E609" s="28"/>
    </row>
    <row r="610" spans="1:5" ht="12.75">
      <c r="A610" s="60"/>
      <c r="B610" s="25"/>
      <c r="C610" s="18"/>
      <c r="D610" s="32"/>
      <c r="E610" s="28"/>
    </row>
    <row r="611" spans="1:5" ht="38.25">
      <c r="A611" s="63" t="s">
        <v>24</v>
      </c>
      <c r="B611" s="13" t="s">
        <v>353</v>
      </c>
      <c r="C611" s="18">
        <f>D611+E611</f>
        <v>0</v>
      </c>
      <c r="D611" s="32">
        <f>D613+D614+D615</f>
        <v>0</v>
      </c>
      <c r="E611" s="28">
        <f>E613+E614+E615</f>
        <v>0</v>
      </c>
    </row>
    <row r="612" spans="1:5" ht="12.75">
      <c r="A612" s="60"/>
      <c r="B612" s="46" t="s">
        <v>85</v>
      </c>
      <c r="C612" s="18"/>
      <c r="D612" s="32"/>
      <c r="E612" s="28"/>
    </row>
    <row r="613" spans="1:5" ht="12.75">
      <c r="A613" s="60"/>
      <c r="B613" s="46" t="s">
        <v>86</v>
      </c>
      <c r="C613" s="18">
        <f>D613+E613</f>
        <v>0</v>
      </c>
      <c r="D613" s="5"/>
      <c r="E613" s="79">
        <v>0</v>
      </c>
    </row>
    <row r="614" spans="1:5" ht="12.75">
      <c r="A614" s="60"/>
      <c r="B614" s="46" t="s">
        <v>124</v>
      </c>
      <c r="C614" s="18">
        <f>D614+E614</f>
        <v>0</v>
      </c>
      <c r="D614" s="5"/>
      <c r="E614" s="79">
        <v>0</v>
      </c>
    </row>
    <row r="615" spans="1:5" ht="12.75">
      <c r="A615" s="64"/>
      <c r="B615" s="47" t="s">
        <v>87</v>
      </c>
      <c r="C615" s="65">
        <f>D615+E615</f>
        <v>0</v>
      </c>
      <c r="D615" s="81"/>
      <c r="E615" s="85">
        <v>0</v>
      </c>
    </row>
    <row r="616" spans="1:5" ht="38.25">
      <c r="A616" s="63" t="s">
        <v>25</v>
      </c>
      <c r="B616" s="13" t="s">
        <v>88</v>
      </c>
      <c r="C616" s="18">
        <f>D616+E616</f>
        <v>0</v>
      </c>
      <c r="D616" s="32">
        <f>D618+D619+D620</f>
        <v>0</v>
      </c>
      <c r="E616" s="28">
        <f>E618+E619+E620</f>
        <v>0</v>
      </c>
    </row>
    <row r="617" spans="1:5" ht="12.75">
      <c r="A617" s="60"/>
      <c r="B617" s="46" t="s">
        <v>85</v>
      </c>
      <c r="C617" s="18"/>
      <c r="D617" s="32"/>
      <c r="E617" s="28"/>
    </row>
    <row r="618" spans="1:5" ht="12.75">
      <c r="A618" s="60"/>
      <c r="B618" s="46" t="s">
        <v>86</v>
      </c>
      <c r="C618" s="18">
        <f>D618+E618</f>
        <v>0</v>
      </c>
      <c r="D618" s="5"/>
      <c r="E618" s="79">
        <v>0</v>
      </c>
    </row>
    <row r="619" spans="1:5" ht="12.75">
      <c r="A619" s="60"/>
      <c r="B619" s="46" t="s">
        <v>124</v>
      </c>
      <c r="C619" s="18">
        <f>D619+E619</f>
        <v>0</v>
      </c>
      <c r="D619" s="5"/>
      <c r="E619" s="79">
        <v>0</v>
      </c>
    </row>
    <row r="620" spans="1:5" ht="12.75">
      <c r="A620" s="64"/>
      <c r="B620" s="47" t="s">
        <v>87</v>
      </c>
      <c r="C620" s="65">
        <f>D620+E620</f>
        <v>0</v>
      </c>
      <c r="D620" s="81"/>
      <c r="E620" s="85">
        <v>0</v>
      </c>
    </row>
    <row r="621" spans="1:5" ht="38.25">
      <c r="A621" s="63" t="s">
        <v>26</v>
      </c>
      <c r="B621" s="13" t="s">
        <v>89</v>
      </c>
      <c r="C621" s="18">
        <f>D621+E621</f>
        <v>0</v>
      </c>
      <c r="D621" s="32">
        <f>D623+D624+D625</f>
        <v>0</v>
      </c>
      <c r="E621" s="28">
        <f>E623+E624+E625</f>
        <v>0</v>
      </c>
    </row>
    <row r="622" spans="1:5" ht="12.75">
      <c r="A622" s="60"/>
      <c r="B622" s="46" t="s">
        <v>85</v>
      </c>
      <c r="C622" s="18"/>
      <c r="D622" s="32"/>
      <c r="E622" s="28"/>
    </row>
    <row r="623" spans="1:5" ht="12.75">
      <c r="A623" s="60"/>
      <c r="B623" s="46" t="s">
        <v>86</v>
      </c>
      <c r="C623" s="18">
        <f>D623+E623</f>
        <v>0</v>
      </c>
      <c r="D623" s="5"/>
      <c r="E623" s="79">
        <v>0</v>
      </c>
    </row>
    <row r="624" spans="1:5" ht="12.75">
      <c r="A624" s="60"/>
      <c r="B624" s="46" t="s">
        <v>124</v>
      </c>
      <c r="C624" s="18">
        <f>D624+E624</f>
        <v>0</v>
      </c>
      <c r="D624" s="5"/>
      <c r="E624" s="79">
        <v>0</v>
      </c>
    </row>
    <row r="625" spans="1:5" ht="12.75">
      <c r="A625" s="64"/>
      <c r="B625" s="47" t="s">
        <v>87</v>
      </c>
      <c r="C625" s="26">
        <f>D625+E625</f>
        <v>0</v>
      </c>
      <c r="D625" s="5"/>
      <c r="E625" s="79">
        <v>0</v>
      </c>
    </row>
    <row r="626" spans="1:5" ht="25.5">
      <c r="A626" s="63" t="s">
        <v>56</v>
      </c>
      <c r="B626" s="13" t="s">
        <v>261</v>
      </c>
      <c r="C626" s="26">
        <f>D626+E626</f>
        <v>2</v>
      </c>
      <c r="D626" s="32">
        <f>D628+D630+D632</f>
        <v>0</v>
      </c>
      <c r="E626" s="28">
        <f>E628+E630+E632</f>
        <v>2</v>
      </c>
    </row>
    <row r="627" spans="1:5" ht="12.75">
      <c r="A627" s="60"/>
      <c r="B627" s="46" t="s">
        <v>85</v>
      </c>
      <c r="C627" s="18"/>
      <c r="D627" s="32"/>
      <c r="E627" s="28"/>
    </row>
    <row r="628" spans="1:5" ht="12.75">
      <c r="A628" s="60"/>
      <c r="B628" s="46" t="s">
        <v>92</v>
      </c>
      <c r="C628" s="18">
        <f aca="true" t="shared" si="19" ref="C628:C634">D628+E628</f>
        <v>0</v>
      </c>
      <c r="D628" s="5"/>
      <c r="E628" s="79">
        <v>0</v>
      </c>
    </row>
    <row r="629" spans="1:5" ht="12.75">
      <c r="A629" s="60"/>
      <c r="B629" s="48" t="s">
        <v>90</v>
      </c>
      <c r="C629" s="18">
        <f t="shared" si="19"/>
        <v>0</v>
      </c>
      <c r="D629" s="5"/>
      <c r="E629" s="79">
        <v>0</v>
      </c>
    </row>
    <row r="630" spans="1:5" ht="12.75">
      <c r="A630" s="60"/>
      <c r="B630" s="46" t="s">
        <v>91</v>
      </c>
      <c r="C630" s="18">
        <f t="shared" si="19"/>
        <v>1</v>
      </c>
      <c r="D630" s="5"/>
      <c r="E630" s="79">
        <v>1</v>
      </c>
    </row>
    <row r="631" spans="1:5" ht="12.75">
      <c r="A631" s="60"/>
      <c r="B631" s="48" t="s">
        <v>90</v>
      </c>
      <c r="C631" s="18">
        <f t="shared" si="19"/>
        <v>1</v>
      </c>
      <c r="D631" s="5"/>
      <c r="E631" s="79">
        <v>1</v>
      </c>
    </row>
    <row r="632" spans="1:5" ht="15" customHeight="1">
      <c r="A632" s="60"/>
      <c r="B632" s="46" t="s">
        <v>260</v>
      </c>
      <c r="C632" s="18">
        <f t="shared" si="19"/>
        <v>1</v>
      </c>
      <c r="D632" s="5"/>
      <c r="E632" s="79">
        <v>1</v>
      </c>
    </row>
    <row r="633" spans="1:5" ht="12.75">
      <c r="A633" s="64"/>
      <c r="B633" s="49" t="s">
        <v>90</v>
      </c>
      <c r="C633" s="65">
        <f t="shared" si="19"/>
        <v>1</v>
      </c>
      <c r="D633" s="81"/>
      <c r="E633" s="85">
        <v>1</v>
      </c>
    </row>
    <row r="634" spans="1:5" ht="26.25" thickBot="1">
      <c r="A634" s="182" t="s">
        <v>304</v>
      </c>
      <c r="B634" s="129" t="s">
        <v>223</v>
      </c>
      <c r="C634" s="130">
        <f t="shared" si="19"/>
        <v>3</v>
      </c>
      <c r="D634" s="131"/>
      <c r="E634" s="132">
        <v>3</v>
      </c>
    </row>
    <row r="635" spans="1:5" ht="12.75">
      <c r="A635" s="60"/>
      <c r="C635" s="16"/>
      <c r="D635" s="17"/>
      <c r="E635" s="22"/>
    </row>
    <row r="636" spans="1:5" ht="31.5">
      <c r="A636" s="63" t="s">
        <v>20</v>
      </c>
      <c r="B636" s="10" t="s">
        <v>142</v>
      </c>
      <c r="C636" s="18"/>
      <c r="D636" s="32"/>
      <c r="E636" s="28"/>
    </row>
    <row r="637" spans="1:29" ht="12.75">
      <c r="A637" s="60"/>
      <c r="C637" s="18"/>
      <c r="D637" s="32"/>
      <c r="E637" s="2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5" ht="30" customHeight="1">
      <c r="A638" s="63" t="s">
        <v>57</v>
      </c>
      <c r="B638" s="300" t="s">
        <v>311</v>
      </c>
      <c r="C638" s="18"/>
      <c r="D638" s="32"/>
      <c r="E638" s="28"/>
    </row>
    <row r="639" spans="1:5" ht="12.75">
      <c r="A639" s="63"/>
      <c r="B639" s="46" t="s">
        <v>264</v>
      </c>
      <c r="C639" s="18">
        <f>D639+E639</f>
        <v>37</v>
      </c>
      <c r="D639" s="5"/>
      <c r="E639" s="79">
        <v>37</v>
      </c>
    </row>
    <row r="640" spans="1:5" ht="12.75">
      <c r="A640" s="63"/>
      <c r="B640" s="46" t="s">
        <v>265</v>
      </c>
      <c r="C640" s="18">
        <f aca="true" t="shared" si="20" ref="C640:C645">D640+E640</f>
        <v>105</v>
      </c>
      <c r="D640" s="5"/>
      <c r="E640" s="79">
        <v>105</v>
      </c>
    </row>
    <row r="641" spans="1:5" ht="12.75">
      <c r="A641" s="63"/>
      <c r="B641" s="46" t="s">
        <v>266</v>
      </c>
      <c r="C641" s="18">
        <f t="shared" si="20"/>
        <v>78</v>
      </c>
      <c r="D641" s="5"/>
      <c r="E641" s="79">
        <v>78</v>
      </c>
    </row>
    <row r="642" spans="1:5" ht="12.75">
      <c r="A642" s="63"/>
      <c r="B642" s="46" t="s">
        <v>267</v>
      </c>
      <c r="C642" s="18">
        <f t="shared" si="20"/>
        <v>92</v>
      </c>
      <c r="D642" s="5"/>
      <c r="E642" s="79">
        <v>92</v>
      </c>
    </row>
    <row r="643" spans="1:5" ht="12.75">
      <c r="A643" s="63"/>
      <c r="B643" s="46" t="s">
        <v>268</v>
      </c>
      <c r="C643" s="18">
        <f t="shared" si="20"/>
        <v>75</v>
      </c>
      <c r="D643" s="5"/>
      <c r="E643" s="79">
        <v>75</v>
      </c>
    </row>
    <row r="644" spans="1:5" ht="12.75">
      <c r="A644" s="63"/>
      <c r="B644" s="46" t="s">
        <v>269</v>
      </c>
      <c r="C644" s="18">
        <f t="shared" si="20"/>
        <v>55</v>
      </c>
      <c r="D644" s="5"/>
      <c r="E644" s="79">
        <v>55</v>
      </c>
    </row>
    <row r="645" spans="1:5" ht="12.75">
      <c r="A645" s="63"/>
      <c r="B645" s="46" t="s">
        <v>270</v>
      </c>
      <c r="C645" s="65">
        <f t="shared" si="20"/>
        <v>3</v>
      </c>
      <c r="D645" s="5"/>
      <c r="E645" s="79">
        <v>3</v>
      </c>
    </row>
    <row r="646" spans="1:5" ht="51">
      <c r="A646" s="164" t="s">
        <v>58</v>
      </c>
      <c r="B646" s="75" t="s">
        <v>188</v>
      </c>
      <c r="C646" s="42">
        <f>D646+E646</f>
        <v>4</v>
      </c>
      <c r="D646" s="158"/>
      <c r="E646" s="159">
        <v>4</v>
      </c>
    </row>
    <row r="647" spans="1:5" ht="12.75">
      <c r="A647" s="60"/>
      <c r="B647" s="46" t="s">
        <v>102</v>
      </c>
      <c r="C647" s="18"/>
      <c r="D647" s="32"/>
      <c r="E647" s="28"/>
    </row>
    <row r="648" spans="1:5" ht="12.75">
      <c r="A648" s="60"/>
      <c r="B648" s="46" t="s">
        <v>104</v>
      </c>
      <c r="C648" s="18">
        <f>D648+E648</f>
        <v>10</v>
      </c>
      <c r="D648" s="5"/>
      <c r="E648" s="79">
        <v>10</v>
      </c>
    </row>
    <row r="649" spans="1:5" ht="12.75">
      <c r="A649" s="64"/>
      <c r="B649" s="47" t="s">
        <v>103</v>
      </c>
      <c r="C649" s="51">
        <f>D649+E649</f>
        <v>164</v>
      </c>
      <c r="D649" s="81"/>
      <c r="E649" s="85">
        <v>164</v>
      </c>
    </row>
    <row r="650" spans="1:5" ht="25.5">
      <c r="A650" s="63" t="s">
        <v>59</v>
      </c>
      <c r="B650" s="13" t="s">
        <v>354</v>
      </c>
      <c r="C650" s="42">
        <f>D650+E650</f>
        <v>1</v>
      </c>
      <c r="D650" s="5"/>
      <c r="E650" s="79">
        <v>1</v>
      </c>
    </row>
    <row r="651" spans="1:5" ht="12.75">
      <c r="A651" s="60"/>
      <c r="B651" s="46" t="s">
        <v>102</v>
      </c>
      <c r="C651" s="18"/>
      <c r="D651" s="32"/>
      <c r="E651" s="28"/>
    </row>
    <row r="652" spans="1:5" ht="12.75">
      <c r="A652" s="60"/>
      <c r="B652" s="46" t="s">
        <v>104</v>
      </c>
      <c r="C652" s="18">
        <f>D652+E652</f>
        <v>1</v>
      </c>
      <c r="D652" s="5"/>
      <c r="E652" s="79">
        <v>1</v>
      </c>
    </row>
    <row r="653" spans="1:5" ht="12.75">
      <c r="A653" s="64"/>
      <c r="B653" s="47" t="s">
        <v>189</v>
      </c>
      <c r="C653" s="51">
        <f>D653+E653</f>
        <v>27</v>
      </c>
      <c r="D653" s="81"/>
      <c r="E653" s="85">
        <v>27</v>
      </c>
    </row>
    <row r="654" spans="1:5" ht="51">
      <c r="A654" s="63" t="s">
        <v>380</v>
      </c>
      <c r="B654" s="13" t="s">
        <v>125</v>
      </c>
      <c r="C654" s="42">
        <f>D654+E654</f>
        <v>4</v>
      </c>
      <c r="D654" s="5"/>
      <c r="E654" s="79">
        <v>4</v>
      </c>
    </row>
    <row r="655" spans="1:5" ht="12.75">
      <c r="A655" s="60"/>
      <c r="B655" s="46" t="s">
        <v>102</v>
      </c>
      <c r="C655" s="18"/>
      <c r="D655" s="32"/>
      <c r="E655" s="28"/>
    </row>
    <row r="656" spans="1:5" ht="12.75">
      <c r="A656" s="60"/>
      <c r="B656" s="46" t="s">
        <v>104</v>
      </c>
      <c r="C656" s="18">
        <f>D656+E656</f>
        <v>4</v>
      </c>
      <c r="D656" s="5"/>
      <c r="E656" s="79">
        <v>4</v>
      </c>
    </row>
    <row r="657" spans="1:5" ht="12.75">
      <c r="A657" s="64"/>
      <c r="B657" s="47" t="s">
        <v>103</v>
      </c>
      <c r="C657" s="51">
        <f>D657+E657</f>
        <v>51</v>
      </c>
      <c r="D657" s="81"/>
      <c r="E657" s="85">
        <v>51</v>
      </c>
    </row>
    <row r="658" spans="1:5" ht="38.25">
      <c r="A658" s="63" t="s">
        <v>381</v>
      </c>
      <c r="B658" s="13" t="s">
        <v>126</v>
      </c>
      <c r="C658" s="18">
        <f>D658+E658</f>
        <v>6</v>
      </c>
      <c r="D658" s="5"/>
      <c r="E658" s="79">
        <v>6</v>
      </c>
    </row>
    <row r="659" spans="1:5" ht="12.75">
      <c r="A659" s="60"/>
      <c r="B659" s="46" t="s">
        <v>102</v>
      </c>
      <c r="C659" s="18"/>
      <c r="D659" s="32"/>
      <c r="E659" s="28"/>
    </row>
    <row r="660" spans="1:5" ht="12.75">
      <c r="A660" s="60"/>
      <c r="B660" s="46" t="s">
        <v>144</v>
      </c>
      <c r="C660" s="18">
        <f>D660+E660</f>
        <v>6</v>
      </c>
      <c r="D660" s="5"/>
      <c r="E660" s="79">
        <v>6</v>
      </c>
    </row>
    <row r="661" spans="1:5" ht="12.75">
      <c r="A661" s="60"/>
      <c r="B661" s="48" t="s">
        <v>105</v>
      </c>
      <c r="C661" s="18">
        <f>D661+E661</f>
        <v>6</v>
      </c>
      <c r="D661" s="5"/>
      <c r="E661" s="79">
        <v>6</v>
      </c>
    </row>
    <row r="662" spans="1:5" ht="12.75">
      <c r="A662" s="60"/>
      <c r="B662" s="46" t="s">
        <v>145</v>
      </c>
      <c r="C662" s="18">
        <f>D662+E662</f>
        <v>22</v>
      </c>
      <c r="D662" s="5"/>
      <c r="E662" s="79">
        <v>22</v>
      </c>
    </row>
    <row r="663" spans="1:5" ht="12.75">
      <c r="A663" s="64"/>
      <c r="B663" s="49" t="s">
        <v>106</v>
      </c>
      <c r="C663" s="65">
        <f>D663+E663</f>
        <v>22</v>
      </c>
      <c r="D663" s="81"/>
      <c r="E663" s="85">
        <v>22</v>
      </c>
    </row>
    <row r="664" spans="1:5" ht="38.25">
      <c r="A664" s="63" t="s">
        <v>408</v>
      </c>
      <c r="B664" s="13" t="s">
        <v>271</v>
      </c>
      <c r="C664" s="18">
        <f>D664+E664</f>
        <v>0</v>
      </c>
      <c r="D664" s="5"/>
      <c r="E664" s="79">
        <v>0</v>
      </c>
    </row>
    <row r="665" spans="1:5" ht="12.75">
      <c r="A665" s="60"/>
      <c r="B665" s="46" t="s">
        <v>102</v>
      </c>
      <c r="C665" s="18"/>
      <c r="D665" s="32"/>
      <c r="E665" s="28"/>
    </row>
    <row r="666" spans="1:5" ht="12.75">
      <c r="A666" s="60"/>
      <c r="B666" s="46" t="s">
        <v>144</v>
      </c>
      <c r="C666" s="18">
        <f aca="true" t="shared" si="21" ref="C666:C673">D666+E666</f>
        <v>0</v>
      </c>
      <c r="D666" s="5"/>
      <c r="E666" s="79">
        <v>0</v>
      </c>
    </row>
    <row r="667" spans="1:5" ht="12.75">
      <c r="A667" s="60"/>
      <c r="B667" s="48" t="s">
        <v>105</v>
      </c>
      <c r="C667" s="18">
        <f t="shared" si="21"/>
        <v>0</v>
      </c>
      <c r="D667" s="5"/>
      <c r="E667" s="79">
        <v>0</v>
      </c>
    </row>
    <row r="668" spans="1:5" ht="12.75">
      <c r="A668" s="60"/>
      <c r="B668" s="46" t="s">
        <v>145</v>
      </c>
      <c r="C668" s="18">
        <f t="shared" si="21"/>
        <v>0</v>
      </c>
      <c r="D668" s="5"/>
      <c r="E668" s="79">
        <v>0</v>
      </c>
    </row>
    <row r="669" spans="1:5" ht="12.75">
      <c r="A669" s="60"/>
      <c r="B669" s="48" t="s">
        <v>106</v>
      </c>
      <c r="C669" s="65">
        <f t="shared" si="21"/>
        <v>0</v>
      </c>
      <c r="D669" s="81"/>
      <c r="E669" s="85">
        <v>0</v>
      </c>
    </row>
    <row r="670" spans="1:5" ht="38.25">
      <c r="A670" s="164" t="s">
        <v>409</v>
      </c>
      <c r="B670" s="75" t="s">
        <v>272</v>
      </c>
      <c r="C670" s="42">
        <f t="shared" si="21"/>
        <v>0</v>
      </c>
      <c r="D670" s="158"/>
      <c r="E670" s="159">
        <v>0</v>
      </c>
    </row>
    <row r="671" spans="1:5" ht="12.75">
      <c r="A671" s="60"/>
      <c r="B671" s="48" t="s">
        <v>105</v>
      </c>
      <c r="C671" s="18">
        <f t="shared" si="21"/>
        <v>0</v>
      </c>
      <c r="D671" s="5"/>
      <c r="E671" s="79">
        <v>0</v>
      </c>
    </row>
    <row r="672" spans="1:5" ht="12.75">
      <c r="A672" s="60"/>
      <c r="B672" s="46" t="s">
        <v>273</v>
      </c>
      <c r="C672" s="18">
        <f t="shared" si="21"/>
        <v>0</v>
      </c>
      <c r="D672" s="5"/>
      <c r="E672" s="79">
        <v>0</v>
      </c>
    </row>
    <row r="673" spans="1:5" ht="12.75">
      <c r="A673" s="60"/>
      <c r="B673" s="48" t="s">
        <v>106</v>
      </c>
      <c r="C673" s="65">
        <f t="shared" si="21"/>
        <v>0</v>
      </c>
      <c r="D673" s="5"/>
      <c r="E673" s="79">
        <v>0</v>
      </c>
    </row>
    <row r="674" spans="1:6" ht="25.5">
      <c r="A674" s="164" t="s">
        <v>410</v>
      </c>
      <c r="B674" s="212" t="s">
        <v>312</v>
      </c>
      <c r="C674" s="42"/>
      <c r="D674" s="30"/>
      <c r="E674" s="76"/>
      <c r="F674" s="234">
        <f>SUM(C675:C681)-C672-C668-C662-C657-C653-C649</f>
        <v>0</v>
      </c>
    </row>
    <row r="675" spans="1:6" ht="12.75">
      <c r="A675" s="60"/>
      <c r="B675" s="46" t="s">
        <v>264</v>
      </c>
      <c r="C675" s="18">
        <f>D675+E675</f>
        <v>10</v>
      </c>
      <c r="D675" s="5"/>
      <c r="E675" s="79">
        <v>10</v>
      </c>
      <c r="F675" s="443" t="str">
        <f>IF(F674=0,"-","Количество детей, указанных в пунктах 8.2-8.7 в сумме должно совпадать с количеством детей, охваченных всеми формами дошкольного воспитания. Выполните проверку и внесите исправления")</f>
        <v>-</v>
      </c>
    </row>
    <row r="676" spans="1:6" ht="12.75">
      <c r="A676" s="60"/>
      <c r="B676" s="46" t="s">
        <v>355</v>
      </c>
      <c r="C676" s="18">
        <f aca="true" t="shared" si="22" ref="C676:C681">D676+E676</f>
        <v>41</v>
      </c>
      <c r="D676" s="5"/>
      <c r="E676" s="79">
        <v>41</v>
      </c>
      <c r="F676" s="443"/>
    </row>
    <row r="677" spans="1:6" ht="12.75">
      <c r="A677" s="60"/>
      <c r="B677" s="46" t="s">
        <v>266</v>
      </c>
      <c r="C677" s="18">
        <f t="shared" si="22"/>
        <v>50</v>
      </c>
      <c r="D677" s="5"/>
      <c r="E677" s="79">
        <v>50</v>
      </c>
      <c r="F677" s="443"/>
    </row>
    <row r="678" spans="1:6" ht="12.75">
      <c r="A678" s="60"/>
      <c r="B678" s="46" t="s">
        <v>267</v>
      </c>
      <c r="C678" s="18">
        <f t="shared" si="22"/>
        <v>66</v>
      </c>
      <c r="D678" s="5"/>
      <c r="E678" s="79">
        <v>66</v>
      </c>
      <c r="F678" s="443"/>
    </row>
    <row r="679" spans="1:6" ht="12.75">
      <c r="A679" s="60"/>
      <c r="B679" s="46" t="s">
        <v>268</v>
      </c>
      <c r="C679" s="18">
        <f t="shared" si="22"/>
        <v>54</v>
      </c>
      <c r="D679" s="5"/>
      <c r="E679" s="79">
        <v>54</v>
      </c>
      <c r="F679" s="443"/>
    </row>
    <row r="680" spans="1:6" ht="12.75">
      <c r="A680" s="60"/>
      <c r="B680" s="46" t="s">
        <v>269</v>
      </c>
      <c r="C680" s="18">
        <f t="shared" si="22"/>
        <v>40</v>
      </c>
      <c r="D680" s="5"/>
      <c r="E680" s="79">
        <v>40</v>
      </c>
      <c r="F680" s="443"/>
    </row>
    <row r="681" spans="1:6" ht="12.75">
      <c r="A681" s="64"/>
      <c r="B681" s="47" t="s">
        <v>270</v>
      </c>
      <c r="C681" s="65">
        <f t="shared" si="22"/>
        <v>3</v>
      </c>
      <c r="D681" s="81"/>
      <c r="E681" s="85">
        <v>3</v>
      </c>
      <c r="F681" s="443"/>
    </row>
    <row r="682" spans="1:6" ht="25.5">
      <c r="A682" s="63" t="s">
        <v>411</v>
      </c>
      <c r="B682" s="13" t="s">
        <v>108</v>
      </c>
      <c r="C682" s="18">
        <f>D682+E682</f>
        <v>0</v>
      </c>
      <c r="D682" s="5"/>
      <c r="E682" s="79">
        <v>0</v>
      </c>
      <c r="F682" s="443"/>
    </row>
    <row r="683" spans="1:5" ht="13.5" thickBot="1">
      <c r="A683" s="71"/>
      <c r="B683" s="54"/>
      <c r="C683" s="53"/>
      <c r="D683" s="55"/>
      <c r="E683" s="77"/>
    </row>
    <row r="684" spans="1:5" ht="12.75">
      <c r="A684" s="56"/>
      <c r="B684" s="50"/>
      <c r="C684" s="57"/>
      <c r="D684" s="58"/>
      <c r="E684" s="93"/>
    </row>
    <row r="685" spans="1:5" ht="31.5">
      <c r="A685" s="59" t="s">
        <v>27</v>
      </c>
      <c r="B685" s="10" t="s">
        <v>143</v>
      </c>
      <c r="C685" s="18"/>
      <c r="D685" s="32"/>
      <c r="E685" s="28"/>
    </row>
    <row r="686" spans="1:5" ht="15.75">
      <c r="A686" s="60"/>
      <c r="B686" s="61" t="s">
        <v>356</v>
      </c>
      <c r="C686" s="18"/>
      <c r="D686" s="32"/>
      <c r="E686" s="28"/>
    </row>
    <row r="687" spans="1:5" ht="15.75">
      <c r="A687" s="60"/>
      <c r="B687" s="62"/>
      <c r="C687" s="26"/>
      <c r="D687" s="32"/>
      <c r="E687" s="28"/>
    </row>
    <row r="688" spans="1:6" ht="25.5">
      <c r="A688" s="63" t="s">
        <v>28</v>
      </c>
      <c r="B688" s="13" t="s">
        <v>212</v>
      </c>
      <c r="C688" s="18">
        <f aca="true" t="shared" si="23" ref="C688:C695">D688+E688</f>
        <v>4</v>
      </c>
      <c r="D688" s="32">
        <f aca="true" t="shared" si="24" ref="D688:E690">D692+D696+D700</f>
        <v>0</v>
      </c>
      <c r="E688" s="28">
        <f t="shared" si="24"/>
        <v>4</v>
      </c>
      <c r="F688" s="441" t="str">
        <f>IF(C689&lt;=C11," - ","Всего обучающихся в общеобразовательных учреждениях указано меньше, чем охваченных горячим питанием, подкорректируйте данные")</f>
        <v> - </v>
      </c>
    </row>
    <row r="689" spans="1:6" ht="27" customHeight="1">
      <c r="A689" s="63"/>
      <c r="B689" s="13" t="s">
        <v>110</v>
      </c>
      <c r="C689" s="18">
        <f t="shared" si="23"/>
        <v>961</v>
      </c>
      <c r="D689" s="32">
        <f t="shared" si="24"/>
        <v>0</v>
      </c>
      <c r="E689" s="28">
        <f t="shared" si="24"/>
        <v>961</v>
      </c>
      <c r="F689" s="441"/>
    </row>
    <row r="690" spans="1:6" ht="22.5" customHeight="1">
      <c r="A690" s="67"/>
      <c r="B690" s="14" t="s">
        <v>134</v>
      </c>
      <c r="C690" s="18">
        <f t="shared" si="23"/>
        <v>534</v>
      </c>
      <c r="D690" s="32">
        <f t="shared" si="24"/>
        <v>0</v>
      </c>
      <c r="E690" s="28">
        <f t="shared" si="24"/>
        <v>534</v>
      </c>
      <c r="F690" s="441" t="str">
        <f>IF(C690&lt;=C12," - ","Всего обучающихся из семей малоимущих в общеобразовательных учреждениях указано меньше, чем охваченных горячим питанием, подкорректируйте данные")</f>
        <v> - </v>
      </c>
    </row>
    <row r="691" spans="1:6" ht="29.25" customHeight="1">
      <c r="A691" s="64"/>
      <c r="B691" s="68" t="s">
        <v>5</v>
      </c>
      <c r="C691" s="88">
        <v>9</v>
      </c>
      <c r="D691" s="89"/>
      <c r="E691" s="94">
        <v>9</v>
      </c>
      <c r="F691" s="441"/>
    </row>
    <row r="692" spans="1:5" ht="51">
      <c r="A692" s="63" t="s">
        <v>29</v>
      </c>
      <c r="B692" s="13" t="s">
        <v>213</v>
      </c>
      <c r="C692" s="66">
        <f t="shared" si="23"/>
        <v>2</v>
      </c>
      <c r="D692" s="86"/>
      <c r="E692" s="87">
        <v>2</v>
      </c>
    </row>
    <row r="693" spans="1:6" ht="63.75">
      <c r="A693" s="63"/>
      <c r="B693" s="13" t="s">
        <v>155</v>
      </c>
      <c r="C693" s="66">
        <f t="shared" si="23"/>
        <v>172</v>
      </c>
      <c r="D693" s="5"/>
      <c r="E693" s="79">
        <v>172</v>
      </c>
      <c r="F693" s="410" t="str">
        <f>IF(C693&lt;=C15," - ","Всего обучающихся в НОШ  указано меньше, чем охваченных горячим питанием, подкорректируйте данные")</f>
        <v> - </v>
      </c>
    </row>
    <row r="694" spans="1:6" ht="26.25" customHeight="1">
      <c r="A694" s="60"/>
      <c r="B694" s="14" t="s">
        <v>134</v>
      </c>
      <c r="C694" s="69">
        <f t="shared" si="23"/>
        <v>86</v>
      </c>
      <c r="D694" s="78"/>
      <c r="E694" s="79">
        <v>86</v>
      </c>
      <c r="F694" s="441" t="str">
        <f>IF(C694&lt;=C16," - ","Всего обучающихся из семей малоимущих в НОШ указано меньше, чем охваченных горячим питанием, подкорректируйте данные")</f>
        <v> - </v>
      </c>
    </row>
    <row r="695" spans="1:6" ht="27.75" customHeight="1">
      <c r="A695" s="64"/>
      <c r="B695" s="70" t="s">
        <v>6</v>
      </c>
      <c r="C695" s="90">
        <f t="shared" si="23"/>
        <v>9</v>
      </c>
      <c r="D695" s="84"/>
      <c r="E695" s="85">
        <v>9</v>
      </c>
      <c r="F695" s="441"/>
    </row>
    <row r="696" spans="1:5" ht="25.5">
      <c r="A696" s="63" t="s">
        <v>30</v>
      </c>
      <c r="B696" s="13" t="s">
        <v>214</v>
      </c>
      <c r="C696" s="26">
        <f aca="true" t="shared" si="25" ref="C696:C705">D696+E696</f>
        <v>0</v>
      </c>
      <c r="D696" s="78"/>
      <c r="E696" s="79">
        <v>0</v>
      </c>
    </row>
    <row r="697" spans="1:6" ht="42" customHeight="1">
      <c r="A697" s="63"/>
      <c r="B697" s="13" t="s">
        <v>363</v>
      </c>
      <c r="C697" s="26">
        <f t="shared" si="25"/>
        <v>0</v>
      </c>
      <c r="D697" s="78"/>
      <c r="E697" s="79">
        <v>0</v>
      </c>
      <c r="F697" s="410" t="str">
        <f>IF(C697&lt;=C18," - ","Всего обучающихся в ООШ  указано меньше, чем охваченных горячим питанием, подкорректируйте данные")</f>
        <v> - </v>
      </c>
    </row>
    <row r="698" spans="1:6" ht="12.75">
      <c r="A698" s="60"/>
      <c r="B698" s="14" t="s">
        <v>135</v>
      </c>
      <c r="C698" s="26">
        <f t="shared" si="25"/>
        <v>0</v>
      </c>
      <c r="D698" s="78"/>
      <c r="E698" s="79">
        <v>0</v>
      </c>
      <c r="F698" s="441" t="str">
        <f>IF(C698&lt;=C19," - ","Всего обучающихся из семей малоимущих в ООШ указано меньше, чем охваченных горячим питанием, подкорректируйте данные")</f>
        <v> - </v>
      </c>
    </row>
    <row r="699" spans="1:6" ht="12.75">
      <c r="A699" s="64"/>
      <c r="B699" s="70" t="s">
        <v>7</v>
      </c>
      <c r="C699" s="90">
        <f t="shared" si="25"/>
        <v>0</v>
      </c>
      <c r="D699" s="84"/>
      <c r="E699" s="85">
        <v>0</v>
      </c>
      <c r="F699" s="441"/>
    </row>
    <row r="700" spans="1:5" ht="25.5">
      <c r="A700" s="63" t="s">
        <v>31</v>
      </c>
      <c r="B700" s="13" t="s">
        <v>215</v>
      </c>
      <c r="C700" s="26">
        <f t="shared" si="25"/>
        <v>2</v>
      </c>
      <c r="D700" s="78"/>
      <c r="E700" s="79">
        <v>2</v>
      </c>
    </row>
    <row r="701" spans="1:6" ht="38.25">
      <c r="A701" s="63"/>
      <c r="B701" s="13" t="s">
        <v>136</v>
      </c>
      <c r="C701" s="26">
        <f t="shared" si="25"/>
        <v>789</v>
      </c>
      <c r="D701" s="78"/>
      <c r="E701" s="79">
        <v>789</v>
      </c>
      <c r="F701" s="410" t="str">
        <f>IF(C701&lt;=C21," - ","Всего обучающихся в СОШ  указано меньше, чем охваченных горячим питанием, подкорректируйте данные")</f>
        <v> - </v>
      </c>
    </row>
    <row r="702" spans="1:6" ht="21" customHeight="1">
      <c r="A702" s="60"/>
      <c r="B702" s="14" t="s">
        <v>137</v>
      </c>
      <c r="C702" s="26">
        <f t="shared" si="25"/>
        <v>448</v>
      </c>
      <c r="D702" s="78"/>
      <c r="E702" s="79">
        <v>448</v>
      </c>
      <c r="F702" s="441" t="str">
        <f>IF(C702&lt;=C22," - ","Всего обучающихся из семей малоимущих в СОШ указано меньше, чем охваченных горячим питанием, подкорректируйте данные")</f>
        <v> - </v>
      </c>
    </row>
    <row r="703" spans="1:6" ht="21.75" customHeight="1">
      <c r="A703" s="64"/>
      <c r="B703" s="70" t="s">
        <v>7</v>
      </c>
      <c r="C703" s="80">
        <f t="shared" si="25"/>
        <v>9</v>
      </c>
      <c r="D703" s="81"/>
      <c r="E703" s="85">
        <v>9</v>
      </c>
      <c r="F703" s="441"/>
    </row>
    <row r="704" spans="1:5" ht="25.5">
      <c r="A704" s="63" t="s">
        <v>305</v>
      </c>
      <c r="B704" s="13" t="s">
        <v>115</v>
      </c>
      <c r="C704" s="18">
        <f t="shared" si="25"/>
        <v>6</v>
      </c>
      <c r="D704" s="5"/>
      <c r="E704" s="79">
        <v>6</v>
      </c>
    </row>
    <row r="705" spans="1:5" ht="27.75" customHeight="1" thickBot="1">
      <c r="A705" s="71"/>
      <c r="B705" s="72" t="s">
        <v>357</v>
      </c>
      <c r="C705" s="53">
        <f t="shared" si="25"/>
        <v>6</v>
      </c>
      <c r="D705" s="83"/>
      <c r="E705" s="92">
        <v>6</v>
      </c>
    </row>
    <row r="707" ht="13.5" thickBot="1">
      <c r="B707" s="74"/>
    </row>
    <row r="708" spans="2:5" ht="57.75" customHeight="1">
      <c r="B708" s="435" t="s">
        <v>156</v>
      </c>
      <c r="C708" s="436"/>
      <c r="D708" s="436"/>
      <c r="E708" s="437"/>
    </row>
    <row r="709" spans="2:5" ht="59.25" customHeight="1" thickBot="1">
      <c r="B709" s="438"/>
      <c r="C709" s="439"/>
      <c r="D709" s="439"/>
      <c r="E709" s="440"/>
    </row>
  </sheetData>
  <sheetProtection password="CC3D" sheet="1" objects="1" scenarios="1" selectLockedCells="1"/>
  <protectedRanges>
    <protectedRange sqref="A2:A3" name="Диапазон1_1"/>
    <protectedRange sqref="D67:E68 D124:E134 C203:E206 D74:E116 D72:E72 D196:E202 D139:E140 D146:E188 D144:E144 C8:C202" name="Диапазон15_1"/>
    <protectedRange sqref="D72:E72 D124:E134 D196:E202 C203:E206 D67:E68 D74:E116 D139:E140 D146:E188 D144:E144 C8:C202" name="Диапазон14_1"/>
    <protectedRange sqref="D74:E100 D196:E206 C101:E114 C8:C100 D115:E116 D124:E134 D187:E188 D72:E72 D67:E68 C187:C206 D146:E172 C173:E186 C115:C172 D139:E140 D144:E144" name="Диапазон11_1"/>
    <protectedRange sqref="D187:E188 D74:E108 D196:E206 C109:E114 C8:C108 D115:E116 D124:E128 C115:C128 C129:E134 D72:E72 D67:E68 C187:C206 D146:E180 C181:E186 C135:C180 D139:E140 D144:E144" name="Диапазон10_1"/>
    <protectedRange sqref="D196:E206 C103:E114 C8:C102 D115:E116 D124:E134 D72:E72 D67:E68 D74:E102 C187:C206 D187:E188 C175:E186 C115:C174 D139:E140 D146:E174 D144:E144" name="Диапазон9_1"/>
    <protectedRange sqref="D67:E68 D74:E108 C201:E206 C109:E114 C8:C108 D115:E116 C115:C126 D124:E126 C127:E134 C187:C200 D187:E188 D72:E72 D196:E200 D146:E180 C181:E186 C135:C180 D139:E140 D144:E144" name="Диапазон4_1"/>
    <protectedRange sqref="D67:E68 D74:E88 D196:E206 C89:E114 C8:C88 D115:E116 D124:E134 C187:C206 D187:E188 D72:E72 D146:E160 C161:E186 C115:C160 D139:E140 D144:E144" name="Диапазон3_1"/>
    <protectedRange sqref="B65 C187:C206 C8:C110 C111:E114 D115:E116 D118:E118 D121:E134 D187:E188 D70:E110 D190:E190 D193:E206 D67:E68 C183:E186 D139:E140 C115:C182 D142:E182" name="Диапазон2_1"/>
    <protectedRange sqref="B65 D193:E206 C103:E114 D115:E116 D118:E118 D121:E134 D67:E68 C8:C102 D187:E188 C187:C206 D190:E190 D70:E102 C175:E186 D139:E140 C115:C174 D142:E174" name="Диапазон1_2"/>
    <protectedRange sqref="D67:E68 D124:E134 D196:E206 D74:E116 D72:E72 D139:E140 D146:E188 D144:E144 C8:C206" name="Диапазон5_1"/>
    <protectedRange sqref="D544:E548 D550:E552 D554:E556 D558:E560 D540:E542 D562:E585" name="Диапазон16_1"/>
    <protectedRange sqref="D513:E515 D518:E520 D522:E524 D526:E530 D532:E534 D536:E538 H514:I515 H518:I520 H522:I524 H526:I530" name="Диапазон14_2"/>
    <protectedRange sqref="D392:E394 D396:E398 D400:E402 D404:E406 D408:E410 D388:E390 D412:E438 C436:C510 G439:G456" name="Диапазон13_1"/>
    <protectedRange sqref="D369:E371 H364:I366 D376:E378 D380:E382 D384:E386 D365:E367 H368:I370 H372:I374 D373:E374" name="Диапазон12_1"/>
    <protectedRange sqref="D272:E274 D276:E278 D280:E282 D284:E286 D288:E290 D292:E294 D296:E298 D300:E302 D304:E306 D308:E357 G356:G375 H272:I274 H276:I278 H280:I282 H284:I286 H288:I289 H356:I357 C353:C435" name="Диапазон10_2"/>
    <protectedRange sqref="D213:E214 B210 D216:E217 D267:E269 C267:C352 H269:I269 G269:G289" name="Диапазон9_2"/>
    <protectedRange sqref="D606:E606 D591:E591 D596:E596 D601:E601 C586:C606" name="Диапазон15_2"/>
    <protectedRange sqref="D606:E606 D591:E591 D596:E596 D601:E601 C586:C606" name="Диапазон14_3"/>
    <protectedRange sqref="D606:E606 D591:E591 D596:E596 D601:E601 C586:C606" name="Диапазон11_2"/>
    <protectedRange sqref="D606:E606 D591:E591 D596:E596 D601:E601 C586:C606" name="Диапазон10_3"/>
    <protectedRange sqref="D606:E606 D591:E591 D596:E596 D601:E601 C586:C606" name="Диапазон9_3"/>
    <protectedRange sqref="D606:E606 D591:E591 D596:E596 D601:E601 C586:C606" name="Диапазон4_2"/>
    <protectedRange sqref="B588:B589 D591:E591 D593:E597 D601:E602 D605:E606 C586:C606" name="Диапазон3_2"/>
    <protectedRange sqref="D606:E606 D591:E591 D596:E596 D601:E601 C586:C606" name="Диапазон2_2"/>
    <protectedRange sqref="D606:E606 D591:E591 D596:E596 D601:E601 C586:C606" name="Диапазон1_3"/>
    <protectedRange sqref="D606:E606 D591:E591 D596:E596 D601:E601 C586:C606" name="Диапазон5_2"/>
    <protectedRange sqref="C607:C634" name="Диапазон15_3"/>
    <protectedRange sqref="C607:C634" name="Диапазон14_4"/>
    <protectedRange sqref="C607:C634" name="Диапазон11_3"/>
    <protectedRange sqref="C607:C634" name="Диапазон10_4"/>
    <protectedRange sqref="C607:C634" name="Диапазон9_4"/>
    <protectedRange sqref="C607:C634" name="Диапазон4_3"/>
    <protectedRange sqref="C607:C634" name="Диапазон3_3"/>
    <protectedRange sqref="C607:C634" name="Диапазон2_3"/>
    <protectedRange sqref="C607:C634" name="Диапазон1_4"/>
    <protectedRange sqref="D611:E634 C607:C634" name="Диапазон5_3"/>
    <protectedRange sqref="C684:C705" name="Диапазон15_4"/>
    <protectedRange sqref="C684:C705" name="Диапазон14_5"/>
    <protectedRange sqref="C684:C705" name="Диапазон11_4"/>
    <protectedRange sqref="C684:C705" name="Диапазон10_5"/>
    <protectedRange sqref="C684:C705" name="Диапазон9_5"/>
    <protectedRange sqref="C684:C705" name="Диапазон4_4"/>
    <protectedRange sqref="C684:C705" name="Диапазон3_4"/>
    <protectedRange sqref="C684:C705" name="Диапазон2_4"/>
    <protectedRange sqref="C684:C705" name="Диапазон1_5"/>
    <protectedRange sqref="C684:C705" name="Диапазон5_4"/>
    <protectedRange sqref="B686 D693:E694 C691:E692 C695:E696 D697:E705 D688:E690" name="Диапазон6_1"/>
  </protectedRanges>
  <mergeCells count="16">
    <mergeCell ref="B708:E709"/>
    <mergeCell ref="F690:F691"/>
    <mergeCell ref="F694:F695"/>
    <mergeCell ref="F8:F20"/>
    <mergeCell ref="F67:F73"/>
    <mergeCell ref="F675:F682"/>
    <mergeCell ref="F688:F689"/>
    <mergeCell ref="F698:F699"/>
    <mergeCell ref="F702:F703"/>
    <mergeCell ref="F115:F118"/>
    <mergeCell ref="A1:E1"/>
    <mergeCell ref="A2:E2"/>
    <mergeCell ref="A3:E3"/>
    <mergeCell ref="C6:E6"/>
    <mergeCell ref="A6:A7"/>
    <mergeCell ref="B6:B7"/>
  </mergeCells>
  <printOptions/>
  <pageMargins left="0.99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2"/>
  <sheetViews>
    <sheetView zoomScale="115" zoomScaleNormal="115" zoomScalePageLayoutView="0" workbookViewId="0" topLeftCell="A1">
      <selection activeCell="C11" sqref="C11"/>
    </sheetView>
  </sheetViews>
  <sheetFormatPr defaultColWidth="9.00390625" defaultRowHeight="12.75"/>
  <cols>
    <col min="1" max="1" width="5.125" style="236" customWidth="1"/>
    <col min="2" max="2" width="54.125" style="235" customWidth="1"/>
    <col min="3" max="3" width="9.875" style="235" customWidth="1"/>
    <col min="4" max="4" width="8.25390625" style="235" customWidth="1"/>
    <col min="5" max="5" width="8.375" style="235" customWidth="1"/>
    <col min="6" max="6" width="15.75390625" style="2" customWidth="1"/>
    <col min="7" max="29" width="9.125" style="2" customWidth="1"/>
    <col min="30" max="16384" width="9.125" style="235" customWidth="1"/>
  </cols>
  <sheetData>
    <row r="1" spans="1:5" ht="15.75">
      <c r="A1" s="449" t="s">
        <v>35</v>
      </c>
      <c r="B1" s="449"/>
      <c r="C1" s="449"/>
      <c r="D1" s="449"/>
      <c r="E1" s="449"/>
    </row>
    <row r="2" spans="1:5" ht="15.75">
      <c r="A2" s="450" t="s">
        <v>337</v>
      </c>
      <c r="B2" s="450"/>
      <c r="C2" s="450"/>
      <c r="D2" s="450"/>
      <c r="E2" s="450"/>
    </row>
    <row r="3" spans="1:5" ht="12.75">
      <c r="A3" s="451" t="s">
        <v>412</v>
      </c>
      <c r="B3" s="452"/>
      <c r="C3" s="452"/>
      <c r="D3" s="452"/>
      <c r="E3" s="452"/>
    </row>
    <row r="4" spans="2:5" ht="12.75">
      <c r="B4" s="237"/>
      <c r="C4" s="237"/>
      <c r="D4" s="237"/>
      <c r="E4" s="237"/>
    </row>
    <row r="5" ht="13.5" thickBot="1">
      <c r="B5" s="2"/>
    </row>
    <row r="6" spans="1:5" ht="43.5" customHeight="1" thickBot="1">
      <c r="A6" s="456"/>
      <c r="B6" s="458" t="s">
        <v>4</v>
      </c>
      <c r="C6" s="453" t="s">
        <v>338</v>
      </c>
      <c r="D6" s="454"/>
      <c r="E6" s="455"/>
    </row>
    <row r="7" spans="1:5" ht="13.5" customHeight="1" thickBot="1">
      <c r="A7" s="457"/>
      <c r="B7" s="459"/>
      <c r="C7" s="238" t="s">
        <v>32</v>
      </c>
      <c r="D7" s="238" t="s">
        <v>33</v>
      </c>
      <c r="E7" s="238" t="s">
        <v>34</v>
      </c>
    </row>
    <row r="8" spans="1:6" ht="15.75">
      <c r="A8" s="239" t="s">
        <v>8</v>
      </c>
      <c r="B8" s="240" t="s">
        <v>292</v>
      </c>
      <c r="C8" s="241"/>
      <c r="D8" s="242"/>
      <c r="E8" s="243"/>
      <c r="F8" s="444"/>
    </row>
    <row r="9" spans="1:6" ht="12.75">
      <c r="A9" s="245"/>
      <c r="B9" s="246"/>
      <c r="C9" s="183"/>
      <c r="D9" s="184"/>
      <c r="E9" s="185"/>
      <c r="F9" s="444"/>
    </row>
    <row r="10" spans="1:6" ht="28.5" customHeight="1">
      <c r="A10" s="247" t="s">
        <v>9</v>
      </c>
      <c r="B10" s="248" t="s">
        <v>190</v>
      </c>
      <c r="C10" s="249">
        <f>D10+E10</f>
        <v>4</v>
      </c>
      <c r="D10" s="186">
        <f>данные!D10</f>
        <v>0</v>
      </c>
      <c r="E10" s="186">
        <f>данные!E10</f>
        <v>4</v>
      </c>
      <c r="F10" s="444"/>
    </row>
    <row r="11" spans="1:6" ht="12.75">
      <c r="A11" s="245"/>
      <c r="B11" s="250" t="s">
        <v>191</v>
      </c>
      <c r="C11" s="249">
        <f>D11+E11</f>
        <v>1070</v>
      </c>
      <c r="D11" s="186">
        <f>данные!D11</f>
        <v>0</v>
      </c>
      <c r="E11" s="186">
        <f>данные!E11</f>
        <v>1070</v>
      </c>
      <c r="F11" s="444"/>
    </row>
    <row r="12" spans="1:6" ht="12.75">
      <c r="A12" s="251"/>
      <c r="B12" s="252" t="s">
        <v>134</v>
      </c>
      <c r="C12" s="249">
        <f>D12+E12</f>
        <v>558</v>
      </c>
      <c r="D12" s="186">
        <f>данные!D12</f>
        <v>0</v>
      </c>
      <c r="E12" s="186">
        <f>данные!E12</f>
        <v>558</v>
      </c>
      <c r="F12" s="444"/>
    </row>
    <row r="13" spans="1:6" ht="12.75">
      <c r="A13" s="247" t="s">
        <v>10</v>
      </c>
      <c r="B13" s="253" t="s">
        <v>208</v>
      </c>
      <c r="C13" s="254"/>
      <c r="D13" s="188"/>
      <c r="E13" s="189"/>
      <c r="F13" s="444"/>
    </row>
    <row r="14" spans="1:6" ht="25.5">
      <c r="A14" s="245"/>
      <c r="B14" s="255" t="s">
        <v>339</v>
      </c>
      <c r="C14" s="249">
        <f aca="true" t="shared" si="0" ref="C14:C23">D14+E14</f>
        <v>2</v>
      </c>
      <c r="D14" s="186">
        <f>данные!D14</f>
        <v>0</v>
      </c>
      <c r="E14" s="186">
        <f>данные!E14</f>
        <v>2</v>
      </c>
      <c r="F14" s="444"/>
    </row>
    <row r="15" spans="1:6" ht="12.75">
      <c r="A15" s="245"/>
      <c r="B15" s="250" t="s">
        <v>192</v>
      </c>
      <c r="C15" s="249">
        <f t="shared" si="0"/>
        <v>190</v>
      </c>
      <c r="D15" s="186">
        <f>данные!D15</f>
        <v>0</v>
      </c>
      <c r="E15" s="186">
        <f>данные!E15</f>
        <v>190</v>
      </c>
      <c r="F15" s="444"/>
    </row>
    <row r="16" spans="1:6" ht="12.75">
      <c r="A16" s="245"/>
      <c r="B16" s="252" t="s">
        <v>134</v>
      </c>
      <c r="C16" s="249">
        <f t="shared" si="0"/>
        <v>86</v>
      </c>
      <c r="D16" s="186">
        <f>данные!D16</f>
        <v>0</v>
      </c>
      <c r="E16" s="186">
        <f>данные!E16</f>
        <v>86</v>
      </c>
      <c r="F16" s="444"/>
    </row>
    <row r="17" spans="1:6" ht="12.75">
      <c r="A17" s="245"/>
      <c r="B17" s="256" t="s">
        <v>340</v>
      </c>
      <c r="C17" s="249">
        <f t="shared" si="0"/>
        <v>0</v>
      </c>
      <c r="D17" s="186">
        <f>данные!D17</f>
        <v>0</v>
      </c>
      <c r="E17" s="186">
        <f>данные!E17</f>
        <v>0</v>
      </c>
      <c r="F17" s="444"/>
    </row>
    <row r="18" spans="1:6" ht="12.75">
      <c r="A18" s="245"/>
      <c r="B18" s="250" t="s">
        <v>192</v>
      </c>
      <c r="C18" s="249">
        <f t="shared" si="0"/>
        <v>0</v>
      </c>
      <c r="D18" s="186">
        <f>данные!D18</f>
        <v>0</v>
      </c>
      <c r="E18" s="186">
        <f>данные!E18</f>
        <v>0</v>
      </c>
      <c r="F18" s="444"/>
    </row>
    <row r="19" spans="1:6" ht="12.75">
      <c r="A19" s="245"/>
      <c r="B19" s="252" t="s">
        <v>134</v>
      </c>
      <c r="C19" s="249">
        <f t="shared" si="0"/>
        <v>0</v>
      </c>
      <c r="D19" s="186">
        <f>данные!D19</f>
        <v>0</v>
      </c>
      <c r="E19" s="186">
        <f>данные!E19</f>
        <v>0</v>
      </c>
      <c r="F19" s="444"/>
    </row>
    <row r="20" spans="1:6" ht="38.25">
      <c r="A20" s="245"/>
      <c r="B20" s="256" t="s">
        <v>238</v>
      </c>
      <c r="C20" s="249">
        <f t="shared" si="0"/>
        <v>2</v>
      </c>
      <c r="D20" s="186">
        <f>данные!D20</f>
        <v>0</v>
      </c>
      <c r="E20" s="187">
        <f>данные!E20</f>
        <v>2</v>
      </c>
      <c r="F20" s="445"/>
    </row>
    <row r="21" spans="1:6" ht="12.75">
      <c r="A21" s="245"/>
      <c r="B21" s="250" t="s">
        <v>192</v>
      </c>
      <c r="C21" s="249">
        <f t="shared" si="0"/>
        <v>880</v>
      </c>
      <c r="D21" s="186">
        <f>данные!D21</f>
        <v>0</v>
      </c>
      <c r="E21" s="187">
        <f>данные!E21</f>
        <v>880</v>
      </c>
      <c r="F21" s="235"/>
    </row>
    <row r="22" spans="1:6" ht="12.75">
      <c r="A22" s="245"/>
      <c r="B22" s="252" t="s">
        <v>134</v>
      </c>
      <c r="C22" s="249">
        <f t="shared" si="0"/>
        <v>472</v>
      </c>
      <c r="D22" s="186">
        <f>данные!D22</f>
        <v>0</v>
      </c>
      <c r="E22" s="187">
        <f>данные!E22</f>
        <v>472</v>
      </c>
      <c r="F22" s="235"/>
    </row>
    <row r="23" spans="1:6" ht="27.75" customHeight="1">
      <c r="A23" s="257"/>
      <c r="B23" s="258" t="s">
        <v>218</v>
      </c>
      <c r="C23" s="249">
        <f t="shared" si="0"/>
        <v>0</v>
      </c>
      <c r="D23" s="186">
        <f>данные!D23</f>
        <v>0</v>
      </c>
      <c r="E23" s="195">
        <f>данные!E23</f>
        <v>0</v>
      </c>
      <c r="F23" s="235"/>
    </row>
    <row r="24" spans="1:6" ht="12.75">
      <c r="A24" s="247" t="s">
        <v>293</v>
      </c>
      <c r="B24" s="259" t="s">
        <v>208</v>
      </c>
      <c r="C24" s="254"/>
      <c r="D24" s="188"/>
      <c r="E24" s="189"/>
      <c r="F24" s="235"/>
    </row>
    <row r="25" spans="1:6" ht="24.75" customHeight="1">
      <c r="A25" s="245"/>
      <c r="B25" s="260" t="s">
        <v>193</v>
      </c>
      <c r="C25" s="249">
        <f>D25+E25</f>
        <v>3</v>
      </c>
      <c r="D25" s="186">
        <f>данные!D25</f>
        <v>0</v>
      </c>
      <c r="E25" s="187">
        <f>данные!E25</f>
        <v>3</v>
      </c>
      <c r="F25" s="261"/>
    </row>
    <row r="26" spans="1:6" ht="12.75">
      <c r="A26" s="245"/>
      <c r="B26" s="260" t="s">
        <v>195</v>
      </c>
      <c r="C26" s="249">
        <f>D26+E26</f>
        <v>13</v>
      </c>
      <c r="D26" s="186">
        <f>данные!D26</f>
        <v>0</v>
      </c>
      <c r="E26" s="187">
        <f>данные!E26</f>
        <v>13</v>
      </c>
      <c r="F26" s="261"/>
    </row>
    <row r="27" spans="1:6" ht="25.5">
      <c r="A27" s="245"/>
      <c r="B27" s="262" t="s">
        <v>196</v>
      </c>
      <c r="C27" s="249"/>
      <c r="D27" s="186"/>
      <c r="E27" s="187"/>
      <c r="F27" s="261"/>
    </row>
    <row r="28" spans="1:6" ht="12.75">
      <c r="A28" s="245"/>
      <c r="B28" s="252" t="s">
        <v>197</v>
      </c>
      <c r="C28" s="249">
        <f aca="true" t="shared" si="1" ref="C28:C34">D28+E28</f>
        <v>0</v>
      </c>
      <c r="D28" s="186">
        <f>данные!D28</f>
        <v>0</v>
      </c>
      <c r="E28" s="187">
        <f>данные!E28</f>
        <v>0</v>
      </c>
      <c r="F28" s="261"/>
    </row>
    <row r="29" spans="1:6" ht="12.75">
      <c r="A29" s="245"/>
      <c r="B29" s="252" t="s">
        <v>199</v>
      </c>
      <c r="C29" s="249">
        <f t="shared" si="1"/>
        <v>3</v>
      </c>
      <c r="D29" s="186">
        <f>данные!D29</f>
        <v>0</v>
      </c>
      <c r="E29" s="187">
        <f>данные!E29</f>
        <v>3</v>
      </c>
      <c r="F29" s="261"/>
    </row>
    <row r="30" spans="1:6" ht="12.75">
      <c r="A30" s="245"/>
      <c r="B30" s="252" t="s">
        <v>201</v>
      </c>
      <c r="C30" s="249">
        <f t="shared" si="1"/>
        <v>8</v>
      </c>
      <c r="D30" s="186">
        <f>данные!D30</f>
        <v>0</v>
      </c>
      <c r="E30" s="187">
        <f>данные!E30</f>
        <v>8</v>
      </c>
      <c r="F30" s="261"/>
    </row>
    <row r="31" spans="1:6" ht="12.75">
      <c r="A31" s="245"/>
      <c r="B31" s="252" t="s">
        <v>203</v>
      </c>
      <c r="C31" s="249">
        <f t="shared" si="1"/>
        <v>2</v>
      </c>
      <c r="D31" s="186">
        <f>данные!D31</f>
        <v>0</v>
      </c>
      <c r="E31" s="187">
        <f>данные!E31</f>
        <v>2</v>
      </c>
      <c r="F31" s="261"/>
    </row>
    <row r="32" spans="1:6" ht="12.75">
      <c r="A32" s="257"/>
      <c r="B32" s="263" t="s">
        <v>306</v>
      </c>
      <c r="C32" s="264">
        <f t="shared" si="1"/>
        <v>0</v>
      </c>
      <c r="D32" s="194">
        <f>данные!D32</f>
        <v>0</v>
      </c>
      <c r="E32" s="195">
        <f>данные!E32</f>
        <v>0</v>
      </c>
      <c r="F32" s="261"/>
    </row>
    <row r="33" spans="1:6" ht="38.25">
      <c r="A33" s="247" t="s">
        <v>294</v>
      </c>
      <c r="B33" s="265" t="s">
        <v>219</v>
      </c>
      <c r="C33" s="249">
        <f t="shared" si="1"/>
        <v>897</v>
      </c>
      <c r="D33" s="186">
        <f>данные!D33</f>
        <v>0</v>
      </c>
      <c r="E33" s="186">
        <f>данные!E33</f>
        <v>897</v>
      </c>
      <c r="F33" s="244"/>
    </row>
    <row r="34" spans="1:6" ht="51">
      <c r="A34" s="245"/>
      <c r="B34" s="266" t="s">
        <v>341</v>
      </c>
      <c r="C34" s="249">
        <f t="shared" si="1"/>
        <v>0</v>
      </c>
      <c r="D34" s="186">
        <f>данные!D34</f>
        <v>0</v>
      </c>
      <c r="E34" s="186">
        <f>данные!E34</f>
        <v>0</v>
      </c>
      <c r="F34" s="244"/>
    </row>
    <row r="35" spans="1:6" ht="38.25">
      <c r="A35" s="245"/>
      <c r="B35" s="267" t="s">
        <v>224</v>
      </c>
      <c r="C35" s="268">
        <f>C33/C11</f>
        <v>0.8383177570093457</v>
      </c>
      <c r="D35" s="269" t="e">
        <f>D33/D11</f>
        <v>#DIV/0!</v>
      </c>
      <c r="E35" s="270">
        <f>E33/E11</f>
        <v>0.8383177570093457</v>
      </c>
      <c r="F35" s="244"/>
    </row>
    <row r="36" spans="1:6" ht="25.5">
      <c r="A36" s="245"/>
      <c r="B36" s="248" t="s">
        <v>239</v>
      </c>
      <c r="C36" s="249">
        <f>D36+E36</f>
        <v>2</v>
      </c>
      <c r="D36" s="186">
        <f>данные!D35</f>
        <v>0</v>
      </c>
      <c r="E36" s="186">
        <f>данные!E35</f>
        <v>2</v>
      </c>
      <c r="F36" s="244"/>
    </row>
    <row r="37" spans="1:6" ht="12.75">
      <c r="A37" s="245"/>
      <c r="B37" s="250" t="s">
        <v>217</v>
      </c>
      <c r="C37" s="249">
        <f>D37+E37</f>
        <v>33</v>
      </c>
      <c r="D37" s="186">
        <f>данные!D36</f>
        <v>0</v>
      </c>
      <c r="E37" s="186">
        <f>данные!E36</f>
        <v>33</v>
      </c>
      <c r="F37" s="244"/>
    </row>
    <row r="38" spans="1:6" ht="25.5">
      <c r="A38" s="245"/>
      <c r="B38" s="267" t="s">
        <v>227</v>
      </c>
      <c r="C38" s="268">
        <f>C37/C11</f>
        <v>0.0308411214953271</v>
      </c>
      <c r="D38" s="269" t="e">
        <f>D37/D11</f>
        <v>#DIV/0!</v>
      </c>
      <c r="E38" s="270">
        <f>E37/E11</f>
        <v>0.0308411214953271</v>
      </c>
      <c r="F38" s="244"/>
    </row>
    <row r="39" spans="1:6" ht="25.5">
      <c r="A39" s="245"/>
      <c r="B39" s="248" t="s">
        <v>240</v>
      </c>
      <c r="C39" s="249">
        <f>D39+E39</f>
        <v>0</v>
      </c>
      <c r="D39" s="186">
        <f>данные!D37</f>
        <v>0</v>
      </c>
      <c r="E39" s="186">
        <f>данные!E37</f>
        <v>0</v>
      </c>
      <c r="F39" s="244"/>
    </row>
    <row r="40" spans="1:6" ht="12.75">
      <c r="A40" s="245"/>
      <c r="B40" s="250" t="s">
        <v>217</v>
      </c>
      <c r="C40" s="249">
        <f>D40+E40</f>
        <v>0</v>
      </c>
      <c r="D40" s="186">
        <f>данные!D38</f>
        <v>0</v>
      </c>
      <c r="E40" s="186">
        <f>данные!E38</f>
        <v>0</v>
      </c>
      <c r="F40" s="244"/>
    </row>
    <row r="41" spans="1:6" ht="25.5">
      <c r="A41" s="245"/>
      <c r="B41" s="267" t="s">
        <v>227</v>
      </c>
      <c r="C41" s="268">
        <f>C40/C10</f>
        <v>0</v>
      </c>
      <c r="D41" s="269" t="e">
        <f>D40/D10</f>
        <v>#DIV/0!</v>
      </c>
      <c r="E41" s="270">
        <f>E40/E10</f>
        <v>0</v>
      </c>
      <c r="F41" s="244"/>
    </row>
    <row r="42" spans="1:6" ht="25.5">
      <c r="A42" s="245"/>
      <c r="B42" s="248" t="s">
        <v>206</v>
      </c>
      <c r="C42" s="249">
        <f aca="true" t="shared" si="2" ref="C42:C48">D42+E42</f>
        <v>0</v>
      </c>
      <c r="D42" s="186">
        <f>данные!D39</f>
        <v>0</v>
      </c>
      <c r="E42" s="186">
        <f>данные!E39</f>
        <v>0</v>
      </c>
      <c r="F42" s="244"/>
    </row>
    <row r="43" spans="1:6" ht="12.75">
      <c r="A43" s="245"/>
      <c r="B43" s="250" t="s">
        <v>207</v>
      </c>
      <c r="C43" s="249">
        <f t="shared" si="2"/>
        <v>0</v>
      </c>
      <c r="D43" s="186">
        <f>данные!D40</f>
        <v>0</v>
      </c>
      <c r="E43" s="186">
        <f>данные!E40</f>
        <v>0</v>
      </c>
      <c r="F43" s="244"/>
    </row>
    <row r="44" spans="1:6" ht="25.5">
      <c r="A44" s="257"/>
      <c r="B44" s="271" t="s">
        <v>228</v>
      </c>
      <c r="C44" s="249">
        <f t="shared" si="2"/>
        <v>12</v>
      </c>
      <c r="D44" s="186">
        <f>данные!D41</f>
        <v>0</v>
      </c>
      <c r="E44" s="186">
        <f>данные!E41</f>
        <v>12</v>
      </c>
      <c r="F44" s="272"/>
    </row>
    <row r="45" spans="1:6" ht="76.5">
      <c r="A45" s="247" t="s">
        <v>295</v>
      </c>
      <c r="B45" s="273" t="s">
        <v>342</v>
      </c>
      <c r="C45" s="254">
        <f t="shared" si="2"/>
        <v>0</v>
      </c>
      <c r="D45" s="188">
        <f>данные!D42</f>
        <v>0</v>
      </c>
      <c r="E45" s="189">
        <f>данные!E42</f>
        <v>0</v>
      </c>
      <c r="F45" s="272"/>
    </row>
    <row r="46" spans="1:6" ht="12.75">
      <c r="A46" s="245"/>
      <c r="B46" s="250" t="s">
        <v>192</v>
      </c>
      <c r="C46" s="249">
        <f t="shared" si="2"/>
        <v>0</v>
      </c>
      <c r="D46" s="186">
        <f>данные!D43</f>
        <v>0</v>
      </c>
      <c r="E46" s="187">
        <f>данные!E43</f>
        <v>0</v>
      </c>
      <c r="F46" s="272"/>
    </row>
    <row r="47" spans="1:6" ht="12.75">
      <c r="A47" s="245"/>
      <c r="B47" s="274" t="s">
        <v>209</v>
      </c>
      <c r="C47" s="249">
        <f t="shared" si="2"/>
        <v>0</v>
      </c>
      <c r="D47" s="186">
        <f>данные!D44</f>
        <v>0</v>
      </c>
      <c r="E47" s="187">
        <f>данные!E44</f>
        <v>0</v>
      </c>
      <c r="F47" s="272"/>
    </row>
    <row r="48" spans="1:6" ht="12.75">
      <c r="A48" s="257"/>
      <c r="B48" s="275" t="s">
        <v>207</v>
      </c>
      <c r="C48" s="249">
        <f t="shared" si="2"/>
        <v>0</v>
      </c>
      <c r="D48" s="194">
        <f>данные!D45</f>
        <v>0</v>
      </c>
      <c r="E48" s="195">
        <f>данные!E45</f>
        <v>0</v>
      </c>
      <c r="F48" s="272"/>
    </row>
    <row r="49" spans="1:6" ht="25.5">
      <c r="A49" s="247" t="s">
        <v>296</v>
      </c>
      <c r="B49" s="276" t="s">
        <v>225</v>
      </c>
      <c r="C49" s="277">
        <f aca="true" t="shared" si="3" ref="C49:E50">(C47+C42)/(C45+C10)</f>
        <v>0</v>
      </c>
      <c r="D49" s="278" t="e">
        <f t="shared" si="3"/>
        <v>#DIV/0!</v>
      </c>
      <c r="E49" s="279">
        <f t="shared" si="3"/>
        <v>0</v>
      </c>
      <c r="F49" s="272"/>
    </row>
    <row r="50" spans="1:6" ht="12.75">
      <c r="A50" s="257"/>
      <c r="B50" s="280" t="s">
        <v>226</v>
      </c>
      <c r="C50" s="281">
        <f t="shared" si="3"/>
        <v>0</v>
      </c>
      <c r="D50" s="282" t="e">
        <f t="shared" si="3"/>
        <v>#DIV/0!</v>
      </c>
      <c r="E50" s="283">
        <f t="shared" si="3"/>
        <v>0</v>
      </c>
      <c r="F50" s="272"/>
    </row>
    <row r="51" spans="1:5" ht="79.5" customHeight="1">
      <c r="A51" s="247" t="s">
        <v>297</v>
      </c>
      <c r="B51" s="274" t="s">
        <v>360</v>
      </c>
      <c r="C51" s="284">
        <f>D51+E51</f>
        <v>0</v>
      </c>
      <c r="D51" s="196">
        <f>данные!D46</f>
        <v>0</v>
      </c>
      <c r="E51" s="196">
        <f>данные!E46</f>
        <v>0</v>
      </c>
    </row>
    <row r="52" spans="1:5" ht="12.75">
      <c r="A52" s="245"/>
      <c r="B52" s="250" t="s">
        <v>192</v>
      </c>
      <c r="C52" s="183">
        <f>D52+E52</f>
        <v>0</v>
      </c>
      <c r="D52" s="184">
        <f>данные!D47</f>
        <v>0</v>
      </c>
      <c r="E52" s="184">
        <f>данные!E47</f>
        <v>0</v>
      </c>
    </row>
    <row r="53" spans="1:5" ht="75.75" customHeight="1">
      <c r="A53" s="245"/>
      <c r="B53" s="274" t="s">
        <v>361</v>
      </c>
      <c r="C53" s="183">
        <f>D53+E53</f>
        <v>0</v>
      </c>
      <c r="D53" s="184">
        <f>данные!D48</f>
        <v>0</v>
      </c>
      <c r="E53" s="184">
        <f>данные!E48</f>
        <v>0</v>
      </c>
    </row>
    <row r="54" spans="1:5" ht="13.5" thickBot="1">
      <c r="A54" s="285"/>
      <c r="B54" s="286" t="s">
        <v>192</v>
      </c>
      <c r="C54" s="287">
        <f>D54+E54</f>
        <v>0</v>
      </c>
      <c r="D54" s="198">
        <f>данные!D49</f>
        <v>0</v>
      </c>
      <c r="E54" s="198">
        <f>данные!E49</f>
        <v>0</v>
      </c>
    </row>
    <row r="55" spans="1:5" ht="12.75">
      <c r="A55" s="245"/>
      <c r="B55" s="110"/>
      <c r="C55" s="183"/>
      <c r="D55" s="184"/>
      <c r="E55" s="185"/>
    </row>
    <row r="56" spans="1:5" ht="15.75">
      <c r="A56" s="288" t="s">
        <v>13</v>
      </c>
      <c r="B56" s="289" t="s">
        <v>220</v>
      </c>
      <c r="C56" s="183"/>
      <c r="D56" s="184"/>
      <c r="E56" s="185"/>
    </row>
    <row r="57" spans="1:5" ht="15.75">
      <c r="A57" s="245"/>
      <c r="B57" s="290"/>
      <c r="C57" s="183"/>
      <c r="D57" s="184"/>
      <c r="E57" s="185"/>
    </row>
    <row r="58" spans="1:5" ht="76.5">
      <c r="A58" s="247" t="s">
        <v>11</v>
      </c>
      <c r="B58" s="116" t="s">
        <v>362</v>
      </c>
      <c r="C58" s="183">
        <f>D58+E58</f>
        <v>243</v>
      </c>
      <c r="D58" s="184">
        <f>данные!D53</f>
        <v>0</v>
      </c>
      <c r="E58" s="185">
        <f>данные!E53</f>
        <v>243</v>
      </c>
    </row>
    <row r="59" spans="1:5" ht="12.75">
      <c r="A59" s="245"/>
      <c r="B59" s="117" t="s">
        <v>229</v>
      </c>
      <c r="C59" s="183">
        <f>D59+E59</f>
        <v>40</v>
      </c>
      <c r="D59" s="184">
        <f>данные!D54</f>
        <v>0</v>
      </c>
      <c r="E59" s="185">
        <f>данные!E54</f>
        <v>40</v>
      </c>
    </row>
    <row r="60" spans="1:5" ht="12.75">
      <c r="A60" s="245"/>
      <c r="B60" s="126" t="s">
        <v>221</v>
      </c>
      <c r="C60" s="183"/>
      <c r="D60" s="184"/>
      <c r="E60" s="185"/>
    </row>
    <row r="61" spans="1:5" ht="12" customHeight="1">
      <c r="A61" s="245"/>
      <c r="B61" s="118" t="s">
        <v>230</v>
      </c>
      <c r="C61" s="183">
        <f>D61+E61</f>
        <v>35</v>
      </c>
      <c r="D61" s="184">
        <f>данные!D56</f>
        <v>0</v>
      </c>
      <c r="E61" s="185">
        <f>данные!E56</f>
        <v>35</v>
      </c>
    </row>
    <row r="62" spans="1:5" ht="12.75">
      <c r="A62" s="245"/>
      <c r="B62" s="111" t="s">
        <v>222</v>
      </c>
      <c r="C62" s="183">
        <f>D62+E62</f>
        <v>11</v>
      </c>
      <c r="D62" s="184">
        <f>данные!D57</f>
        <v>0</v>
      </c>
      <c r="E62" s="185">
        <f>данные!E57</f>
        <v>11</v>
      </c>
    </row>
    <row r="63" spans="1:5" ht="89.25">
      <c r="A63" s="245"/>
      <c r="B63" s="118" t="s">
        <v>346</v>
      </c>
      <c r="C63" s="183">
        <f>D63+E63</f>
        <v>194</v>
      </c>
      <c r="D63" s="184">
        <f>данные!D58</f>
        <v>0</v>
      </c>
      <c r="E63" s="185">
        <f>данные!E58</f>
        <v>194</v>
      </c>
    </row>
    <row r="64" spans="1:5" ht="12.75">
      <c r="A64" s="245"/>
      <c r="B64" s="117" t="s">
        <v>78</v>
      </c>
      <c r="C64" s="183"/>
      <c r="D64" s="184">
        <f>данные!D59</f>
        <v>0</v>
      </c>
      <c r="E64" s="185">
        <f>данные!E59</f>
        <v>0</v>
      </c>
    </row>
    <row r="65" spans="1:5" ht="12.75">
      <c r="A65" s="245"/>
      <c r="B65" s="117" t="s">
        <v>291</v>
      </c>
      <c r="C65" s="183">
        <f>D65+E65</f>
        <v>171</v>
      </c>
      <c r="D65" s="184">
        <f>данные!D60</f>
        <v>0</v>
      </c>
      <c r="E65" s="185">
        <f>данные!E60</f>
        <v>171</v>
      </c>
    </row>
    <row r="66" spans="1:5" ht="12.75">
      <c r="A66" s="245"/>
      <c r="B66" s="117" t="s">
        <v>290</v>
      </c>
      <c r="C66" s="183">
        <f>D66+E66</f>
        <v>152</v>
      </c>
      <c r="D66" s="184">
        <f>данные!D61</f>
        <v>0</v>
      </c>
      <c r="E66" s="185">
        <f>данные!E61</f>
        <v>152</v>
      </c>
    </row>
    <row r="67" spans="1:5" ht="25.5">
      <c r="A67" s="245"/>
      <c r="B67" s="118" t="s">
        <v>231</v>
      </c>
      <c r="C67" s="183">
        <f>D67+E67</f>
        <v>14</v>
      </c>
      <c r="D67" s="184">
        <f>данные!D62</f>
        <v>0</v>
      </c>
      <c r="E67" s="185">
        <f>данные!E62</f>
        <v>14</v>
      </c>
    </row>
    <row r="68" spans="1:5" ht="12.75">
      <c r="A68" s="245"/>
      <c r="B68" s="111" t="s">
        <v>222</v>
      </c>
      <c r="C68" s="183">
        <f>D68+E68</f>
        <v>7</v>
      </c>
      <c r="D68" s="184">
        <f>данные!D63</f>
        <v>0</v>
      </c>
      <c r="E68" s="218">
        <f>данные!E63</f>
        <v>7</v>
      </c>
    </row>
    <row r="69" spans="1:5" ht="29.25" customHeight="1" thickBot="1">
      <c r="A69" s="291" t="s">
        <v>12</v>
      </c>
      <c r="B69" s="292" t="s">
        <v>232</v>
      </c>
      <c r="C69" s="293">
        <f>C572/C66</f>
        <v>6.894736842105263</v>
      </c>
      <c r="D69" s="294" t="e">
        <f>D572/D66</f>
        <v>#DIV/0!</v>
      </c>
      <c r="E69" s="295">
        <f>E572/E66</f>
        <v>6.894736842105263</v>
      </c>
    </row>
    <row r="70" spans="1:5" ht="12.75">
      <c r="A70" s="245"/>
      <c r="B70" s="296"/>
      <c r="C70" s="183"/>
      <c r="D70" s="184"/>
      <c r="E70" s="185"/>
    </row>
    <row r="71" spans="1:5" ht="63">
      <c r="A71" s="297" t="s">
        <v>14</v>
      </c>
      <c r="B71" s="289" t="s">
        <v>347</v>
      </c>
      <c r="C71" s="183"/>
      <c r="D71" s="184"/>
      <c r="E71" s="185"/>
    </row>
    <row r="72" spans="1:5" ht="89.25">
      <c r="A72" s="297"/>
      <c r="B72" s="298" t="s">
        <v>3</v>
      </c>
      <c r="C72" s="183"/>
      <c r="D72" s="184"/>
      <c r="E72" s="185"/>
    </row>
    <row r="73" spans="1:5" ht="12.75">
      <c r="A73" s="245"/>
      <c r="B73" s="299"/>
      <c r="C73" s="183"/>
      <c r="D73" s="184"/>
      <c r="E73" s="185"/>
    </row>
    <row r="74" spans="1:6" ht="45" customHeight="1">
      <c r="A74" s="247" t="s">
        <v>15</v>
      </c>
      <c r="B74" s="300" t="s">
        <v>60</v>
      </c>
      <c r="C74" s="183">
        <f>D74+E74</f>
        <v>0</v>
      </c>
      <c r="D74" s="184">
        <f>данные!D67</f>
        <v>0</v>
      </c>
      <c r="E74" s="184">
        <f>данные!E67</f>
        <v>0</v>
      </c>
      <c r="F74" s="444"/>
    </row>
    <row r="75" spans="1:6" ht="25.5">
      <c r="A75" s="247"/>
      <c r="B75" s="301" t="s">
        <v>298</v>
      </c>
      <c r="C75" s="183">
        <f>D75+E75</f>
        <v>0</v>
      </c>
      <c r="D75" s="184">
        <f>данные!D68</f>
        <v>0</v>
      </c>
      <c r="E75" s="184">
        <f>данные!E68</f>
        <v>0</v>
      </c>
      <c r="F75" s="444"/>
    </row>
    <row r="76" spans="1:6" ht="12.75">
      <c r="A76" s="302"/>
      <c r="B76" s="303" t="s">
        <v>250</v>
      </c>
      <c r="C76" s="304" t="e">
        <f>C75/C74</f>
        <v>#DIV/0!</v>
      </c>
      <c r="D76" s="305" t="e">
        <f>D75/D74</f>
        <v>#DIV/0!</v>
      </c>
      <c r="E76" s="306" t="e">
        <f>E75/E74</f>
        <v>#DIV/0!</v>
      </c>
      <c r="F76" s="444"/>
    </row>
    <row r="77" spans="1:6" ht="12.75">
      <c r="A77" s="247" t="s">
        <v>16</v>
      </c>
      <c r="B77" s="307" t="s">
        <v>247</v>
      </c>
      <c r="C77" s="284"/>
      <c r="D77" s="196"/>
      <c r="E77" s="197"/>
      <c r="F77" s="444"/>
    </row>
    <row r="78" spans="1:6" ht="12.75">
      <c r="A78" s="247"/>
      <c r="B78" s="252" t="s">
        <v>248</v>
      </c>
      <c r="C78" s="183">
        <f>D78+E78</f>
        <v>0</v>
      </c>
      <c r="D78" s="184">
        <f>данные!D70</f>
        <v>0</v>
      </c>
      <c r="E78" s="184">
        <f>данные!E70</f>
        <v>0</v>
      </c>
      <c r="F78" s="444"/>
    </row>
    <row r="79" spans="1:6" ht="12.75">
      <c r="A79" s="247"/>
      <c r="B79" s="308" t="s">
        <v>116</v>
      </c>
      <c r="C79" s="309" t="e">
        <f>C78/C74</f>
        <v>#DIV/0!</v>
      </c>
      <c r="D79" s="310" t="e">
        <f>D78/D74</f>
        <v>#DIV/0!</v>
      </c>
      <c r="E79" s="311" t="e">
        <f>E78/E74</f>
        <v>#DIV/0!</v>
      </c>
      <c r="F79" s="444"/>
    </row>
    <row r="80" spans="1:6" ht="12.75">
      <c r="A80" s="247"/>
      <c r="B80" s="252" t="s">
        <v>249</v>
      </c>
      <c r="C80" s="183">
        <f>D80+E80</f>
        <v>0</v>
      </c>
      <c r="D80" s="202">
        <f>данные!D71</f>
        <v>0</v>
      </c>
      <c r="E80" s="202">
        <f>данные!E71</f>
        <v>0</v>
      </c>
      <c r="F80" s="444"/>
    </row>
    <row r="81" spans="1:6" ht="12.75">
      <c r="A81" s="247"/>
      <c r="B81" s="308" t="s">
        <v>117</v>
      </c>
      <c r="C81" s="309" t="e">
        <f>C80/C78</f>
        <v>#DIV/0!</v>
      </c>
      <c r="D81" s="310" t="e">
        <f>D80/D78</f>
        <v>#DIV/0!</v>
      </c>
      <c r="E81" s="311" t="e">
        <f>E80/E78</f>
        <v>#DIV/0!</v>
      </c>
      <c r="F81" s="444"/>
    </row>
    <row r="82" spans="1:6" ht="12.75">
      <c r="A82" s="247"/>
      <c r="B82" s="252" t="s">
        <v>348</v>
      </c>
      <c r="C82" s="183">
        <f>D82+E82</f>
        <v>0</v>
      </c>
      <c r="D82" s="202">
        <f>данные!D72</f>
        <v>0</v>
      </c>
      <c r="E82" s="202">
        <f>данные!E72</f>
        <v>0</v>
      </c>
      <c r="F82" s="444"/>
    </row>
    <row r="83" spans="1:6" ht="12.75">
      <c r="A83" s="247"/>
      <c r="B83" s="308" t="s">
        <v>250</v>
      </c>
      <c r="C83" s="309" t="e">
        <f>C82/C74</f>
        <v>#DIV/0!</v>
      </c>
      <c r="D83" s="310" t="e">
        <f>D82/D74</f>
        <v>#DIV/0!</v>
      </c>
      <c r="E83" s="311" t="e">
        <f>E82/E74</f>
        <v>#DIV/0!</v>
      </c>
      <c r="F83" s="444"/>
    </row>
    <row r="84" spans="1:6" ht="27.75" customHeight="1">
      <c r="A84" s="247"/>
      <c r="B84" s="252" t="s">
        <v>139</v>
      </c>
      <c r="C84" s="183">
        <f>D84+E84</f>
        <v>0</v>
      </c>
      <c r="D84" s="202">
        <f>данные!D73</f>
        <v>0</v>
      </c>
      <c r="E84" s="202">
        <f>данные!E73</f>
        <v>0</v>
      </c>
      <c r="F84" s="444"/>
    </row>
    <row r="85" spans="1:6" ht="12.75">
      <c r="A85" s="247"/>
      <c r="B85" s="312" t="s">
        <v>116</v>
      </c>
      <c r="C85" s="304" t="e">
        <f>C84/C74</f>
        <v>#DIV/0!</v>
      </c>
      <c r="D85" s="305" t="e">
        <f>D84/D74</f>
        <v>#DIV/0!</v>
      </c>
      <c r="E85" s="306" t="e">
        <f>E84/E74</f>
        <v>#DIV/0!</v>
      </c>
      <c r="F85" s="444"/>
    </row>
    <row r="86" spans="1:6" ht="38.25">
      <c r="A86" s="313" t="s">
        <v>17</v>
      </c>
      <c r="B86" s="314" t="s">
        <v>313</v>
      </c>
      <c r="C86" s="284">
        <f aca="true" t="shared" si="4" ref="C86:C96">D86+E86</f>
        <v>0</v>
      </c>
      <c r="D86" s="196">
        <f>данные!D74</f>
        <v>0</v>
      </c>
      <c r="E86" s="197">
        <f>данные!E74</f>
        <v>0</v>
      </c>
      <c r="F86" s="445"/>
    </row>
    <row r="87" spans="1:6" ht="12.75">
      <c r="A87" s="247"/>
      <c r="B87" s="315" t="s">
        <v>282</v>
      </c>
      <c r="C87" s="183">
        <f>D87+E87</f>
        <v>0</v>
      </c>
      <c r="D87" s="184">
        <f>данные!D75</f>
        <v>0</v>
      </c>
      <c r="E87" s="184">
        <f>данные!E75</f>
        <v>0</v>
      </c>
      <c r="F87" s="414"/>
    </row>
    <row r="88" spans="1:6" ht="12.75">
      <c r="A88" s="247"/>
      <c r="B88" s="315" t="s">
        <v>283</v>
      </c>
      <c r="C88" s="183">
        <f>D88+E88</f>
        <v>0</v>
      </c>
      <c r="D88" s="184">
        <f>данные!D76</f>
        <v>0</v>
      </c>
      <c r="E88" s="184">
        <f>данные!E76</f>
        <v>0</v>
      </c>
      <c r="F88" s="414"/>
    </row>
    <row r="89" spans="1:6" ht="12.75">
      <c r="A89" s="247"/>
      <c r="B89" s="315" t="s">
        <v>210</v>
      </c>
      <c r="C89" s="183">
        <f t="shared" si="4"/>
        <v>0</v>
      </c>
      <c r="D89" s="184">
        <f>данные!D77</f>
        <v>0</v>
      </c>
      <c r="E89" s="185">
        <f>данные!E77</f>
        <v>0</v>
      </c>
      <c r="F89" s="3"/>
    </row>
    <row r="90" spans="1:6" ht="12.75">
      <c r="A90" s="247"/>
      <c r="B90" s="315" t="s">
        <v>242</v>
      </c>
      <c r="C90" s="183">
        <f t="shared" si="4"/>
        <v>0</v>
      </c>
      <c r="D90" s="184">
        <f>данные!D78</f>
        <v>0</v>
      </c>
      <c r="E90" s="185">
        <f>данные!E78</f>
        <v>0</v>
      </c>
      <c r="F90" s="3"/>
    </row>
    <row r="91" spans="1:6" ht="12.75">
      <c r="A91" s="247"/>
      <c r="B91" s="315" t="s">
        <v>211</v>
      </c>
      <c r="C91" s="183">
        <f t="shared" si="4"/>
        <v>0</v>
      </c>
      <c r="D91" s="184">
        <f>данные!D79</f>
        <v>0</v>
      </c>
      <c r="E91" s="185">
        <f>данные!E79</f>
        <v>0</v>
      </c>
      <c r="F91" s="3"/>
    </row>
    <row r="92" spans="1:6" ht="12.75">
      <c r="A92" s="247"/>
      <c r="B92" s="315" t="s">
        <v>243</v>
      </c>
      <c r="C92" s="183">
        <f t="shared" si="4"/>
        <v>0</v>
      </c>
      <c r="D92" s="184">
        <f>данные!D80</f>
        <v>0</v>
      </c>
      <c r="E92" s="185">
        <f>данные!E80</f>
        <v>0</v>
      </c>
      <c r="F92" s="3"/>
    </row>
    <row r="93" spans="1:6" ht="12.75">
      <c r="A93" s="247"/>
      <c r="B93" s="315" t="s">
        <v>244</v>
      </c>
      <c r="C93" s="183">
        <f t="shared" si="4"/>
        <v>0</v>
      </c>
      <c r="D93" s="184">
        <f>данные!D81</f>
        <v>0</v>
      </c>
      <c r="E93" s="185">
        <f>данные!E81</f>
        <v>0</v>
      </c>
      <c r="F93" s="3"/>
    </row>
    <row r="94" spans="1:6" ht="12.75">
      <c r="A94" s="247"/>
      <c r="B94" s="315" t="s">
        <v>245</v>
      </c>
      <c r="C94" s="183">
        <f t="shared" si="4"/>
        <v>0</v>
      </c>
      <c r="D94" s="184">
        <f>данные!D82</f>
        <v>0</v>
      </c>
      <c r="E94" s="185">
        <f>данные!E82</f>
        <v>0</v>
      </c>
      <c r="F94" s="3"/>
    </row>
    <row r="95" spans="1:6" ht="12.75">
      <c r="A95" s="247"/>
      <c r="B95" s="315" t="s">
        <v>246</v>
      </c>
      <c r="C95" s="183">
        <f t="shared" si="4"/>
        <v>0</v>
      </c>
      <c r="D95" s="217">
        <f>данные!D83</f>
        <v>0</v>
      </c>
      <c r="E95" s="218">
        <f>данные!E83</f>
        <v>0</v>
      </c>
      <c r="F95" s="3"/>
    </row>
    <row r="96" spans="1:6" ht="38.25">
      <c r="A96" s="313" t="s">
        <v>52</v>
      </c>
      <c r="B96" s="314" t="s">
        <v>275</v>
      </c>
      <c r="C96" s="284">
        <f t="shared" si="4"/>
        <v>0</v>
      </c>
      <c r="D96" s="196">
        <f>данные!D84</f>
        <v>0</v>
      </c>
      <c r="E96" s="196">
        <f>данные!E84</f>
        <v>0</v>
      </c>
      <c r="F96" s="3"/>
    </row>
    <row r="97" spans="1:6" ht="12.75">
      <c r="A97" s="247"/>
      <c r="B97" s="315" t="s">
        <v>250</v>
      </c>
      <c r="C97" s="309" t="e">
        <f>C96/C$74</f>
        <v>#DIV/0!</v>
      </c>
      <c r="D97" s="310" t="e">
        <f>D96/D$74</f>
        <v>#DIV/0!</v>
      </c>
      <c r="E97" s="311" t="e">
        <f>E96/E$74</f>
        <v>#DIV/0!</v>
      </c>
      <c r="F97" s="3"/>
    </row>
    <row r="98" spans="1:6" ht="12.75">
      <c r="A98" s="247"/>
      <c r="B98" s="316" t="s">
        <v>276</v>
      </c>
      <c r="C98" s="183"/>
      <c r="D98" s="184"/>
      <c r="E98" s="185"/>
      <c r="F98" s="3"/>
    </row>
    <row r="99" spans="1:6" ht="12.75">
      <c r="A99" s="247"/>
      <c r="B99" s="317" t="s">
        <v>277</v>
      </c>
      <c r="C99" s="183">
        <f>D99+E99</f>
        <v>0</v>
      </c>
      <c r="D99" s="184">
        <f>данные!D86</f>
        <v>0</v>
      </c>
      <c r="E99" s="185">
        <f>данные!E86</f>
        <v>0</v>
      </c>
      <c r="F99" s="3"/>
    </row>
    <row r="100" spans="1:6" ht="12.75">
      <c r="A100" s="247"/>
      <c r="B100" s="315" t="s">
        <v>250</v>
      </c>
      <c r="C100" s="309" t="e">
        <f>C99/C$74</f>
        <v>#DIV/0!</v>
      </c>
      <c r="D100" s="310" t="e">
        <f>D99/D$74</f>
        <v>#DIV/0!</v>
      </c>
      <c r="E100" s="311" t="e">
        <f>E99/E$74</f>
        <v>#DIV/0!</v>
      </c>
      <c r="F100" s="3"/>
    </row>
    <row r="101" spans="1:6" ht="12.75">
      <c r="A101" s="247"/>
      <c r="B101" s="315" t="s">
        <v>286</v>
      </c>
      <c r="C101" s="183">
        <f>данные!C87</f>
        <v>0</v>
      </c>
      <c r="D101" s="184">
        <f>данные!D87</f>
        <v>0</v>
      </c>
      <c r="E101" s="185">
        <f>данные!E87</f>
        <v>0</v>
      </c>
      <c r="F101" s="3"/>
    </row>
    <row r="102" spans="1:6" ht="12.75">
      <c r="A102" s="247"/>
      <c r="B102" s="317" t="s">
        <v>242</v>
      </c>
      <c r="C102" s="183">
        <f>D102+E102</f>
        <v>0</v>
      </c>
      <c r="D102" s="184">
        <f>данные!D88</f>
        <v>0</v>
      </c>
      <c r="E102" s="185">
        <f>данные!E88</f>
        <v>0</v>
      </c>
      <c r="F102" s="3"/>
    </row>
    <row r="103" spans="1:6" ht="12.75">
      <c r="A103" s="247"/>
      <c r="B103" s="315" t="s">
        <v>250</v>
      </c>
      <c r="C103" s="309" t="e">
        <f>C102/C$74</f>
        <v>#DIV/0!</v>
      </c>
      <c r="D103" s="310" t="e">
        <f>D102/D$74</f>
        <v>#DIV/0!</v>
      </c>
      <c r="E103" s="311" t="e">
        <f>E102/E$74</f>
        <v>#DIV/0!</v>
      </c>
      <c r="F103" s="3"/>
    </row>
    <row r="104" spans="1:6" ht="12.75">
      <c r="A104" s="247"/>
      <c r="B104" s="315" t="s">
        <v>286</v>
      </c>
      <c r="C104" s="183">
        <f>данные!C89</f>
        <v>0</v>
      </c>
      <c r="D104" s="184">
        <f>данные!D89</f>
        <v>0</v>
      </c>
      <c r="E104" s="185">
        <f>данные!E89</f>
        <v>0</v>
      </c>
      <c r="F104" s="3"/>
    </row>
    <row r="105" spans="1:6" ht="12.75">
      <c r="A105" s="247"/>
      <c r="B105" s="317" t="s">
        <v>278</v>
      </c>
      <c r="C105" s="183">
        <f>D105+E105</f>
        <v>0</v>
      </c>
      <c r="D105" s="184">
        <f>данные!D90</f>
        <v>0</v>
      </c>
      <c r="E105" s="185">
        <f>данные!E90</f>
        <v>0</v>
      </c>
      <c r="F105" s="3"/>
    </row>
    <row r="106" spans="1:6" ht="12.75">
      <c r="A106" s="247"/>
      <c r="B106" s="315" t="s">
        <v>250</v>
      </c>
      <c r="C106" s="309" t="e">
        <f>C105/C$74</f>
        <v>#DIV/0!</v>
      </c>
      <c r="D106" s="310" t="e">
        <f>D105/D$74</f>
        <v>#DIV/0!</v>
      </c>
      <c r="E106" s="311" t="e">
        <f>E105/E$74</f>
        <v>#DIV/0!</v>
      </c>
      <c r="F106" s="3"/>
    </row>
    <row r="107" spans="1:6" ht="12.75">
      <c r="A107" s="247"/>
      <c r="B107" s="315" t="s">
        <v>286</v>
      </c>
      <c r="C107" s="183">
        <f>данные!C91</f>
        <v>0</v>
      </c>
      <c r="D107" s="184">
        <f>данные!D91</f>
        <v>0</v>
      </c>
      <c r="E107" s="185">
        <f>данные!E91</f>
        <v>0</v>
      </c>
      <c r="F107" s="3"/>
    </row>
    <row r="108" spans="1:6" ht="12.75">
      <c r="A108" s="247"/>
      <c r="B108" s="317" t="s">
        <v>279</v>
      </c>
      <c r="C108" s="183">
        <f>D108+E108</f>
        <v>0</v>
      </c>
      <c r="D108" s="184">
        <f>данные!D92</f>
        <v>0</v>
      </c>
      <c r="E108" s="185">
        <f>данные!E92</f>
        <v>0</v>
      </c>
      <c r="F108" s="3"/>
    </row>
    <row r="109" spans="1:6" ht="12.75">
      <c r="A109" s="247"/>
      <c r="B109" s="315" t="s">
        <v>250</v>
      </c>
      <c r="C109" s="309" t="e">
        <f>C108/C$74</f>
        <v>#DIV/0!</v>
      </c>
      <c r="D109" s="310" t="e">
        <f>D108/D$74</f>
        <v>#DIV/0!</v>
      </c>
      <c r="E109" s="311" t="e">
        <f>E108/E$74</f>
        <v>#DIV/0!</v>
      </c>
      <c r="F109" s="3"/>
    </row>
    <row r="110" spans="1:6" ht="12.75">
      <c r="A110" s="247"/>
      <c r="B110" s="315" t="s">
        <v>286</v>
      </c>
      <c r="C110" s="183">
        <f>данные!C93</f>
        <v>0</v>
      </c>
      <c r="D110" s="184">
        <f>данные!D93</f>
        <v>0</v>
      </c>
      <c r="E110" s="185">
        <f>данные!E93</f>
        <v>0</v>
      </c>
      <c r="F110" s="3"/>
    </row>
    <row r="111" spans="1:6" ht="12.75">
      <c r="A111" s="247"/>
      <c r="B111" s="317" t="s">
        <v>280</v>
      </c>
      <c r="C111" s="183">
        <f>D111+E111</f>
        <v>0</v>
      </c>
      <c r="D111" s="184">
        <f>данные!D94</f>
        <v>0</v>
      </c>
      <c r="E111" s="185">
        <f>данные!E94</f>
        <v>0</v>
      </c>
      <c r="F111" s="3"/>
    </row>
    <row r="112" spans="1:6" ht="12.75">
      <c r="A112" s="247"/>
      <c r="B112" s="315" t="s">
        <v>250</v>
      </c>
      <c r="C112" s="309" t="e">
        <f>C111/C$74</f>
        <v>#DIV/0!</v>
      </c>
      <c r="D112" s="310" t="e">
        <f>D111/D$74</f>
        <v>#DIV/0!</v>
      </c>
      <c r="E112" s="311" t="e">
        <f>E111/E$74</f>
        <v>#DIV/0!</v>
      </c>
      <c r="F112" s="3"/>
    </row>
    <row r="113" spans="1:6" ht="12.75">
      <c r="A113" s="247"/>
      <c r="B113" s="315" t="s">
        <v>286</v>
      </c>
      <c r="C113" s="183">
        <f>данные!C95</f>
        <v>0</v>
      </c>
      <c r="D113" s="184">
        <f>данные!D95</f>
        <v>0</v>
      </c>
      <c r="E113" s="185">
        <f>данные!E95</f>
        <v>0</v>
      </c>
      <c r="F113" s="3"/>
    </row>
    <row r="114" spans="1:6" ht="12.75">
      <c r="A114" s="247"/>
      <c r="B114" s="317" t="s">
        <v>281</v>
      </c>
      <c r="C114" s="183">
        <f>D114+E114</f>
        <v>0</v>
      </c>
      <c r="D114" s="184">
        <f>данные!D96</f>
        <v>0</v>
      </c>
      <c r="E114" s="185">
        <f>данные!E96</f>
        <v>0</v>
      </c>
      <c r="F114" s="3"/>
    </row>
    <row r="115" spans="1:6" ht="12.75">
      <c r="A115" s="247"/>
      <c r="B115" s="315" t="s">
        <v>250</v>
      </c>
      <c r="C115" s="309" t="e">
        <f>C114/C$74</f>
        <v>#DIV/0!</v>
      </c>
      <c r="D115" s="310" t="e">
        <f>D114/D$74</f>
        <v>#DIV/0!</v>
      </c>
      <c r="E115" s="311" t="e">
        <f>E114/E$74</f>
        <v>#DIV/0!</v>
      </c>
      <c r="F115" s="3"/>
    </row>
    <row r="116" spans="1:6" ht="12.75">
      <c r="A116" s="247"/>
      <c r="B116" s="315" t="s">
        <v>286</v>
      </c>
      <c r="C116" s="183">
        <f>данные!C97</f>
        <v>0</v>
      </c>
      <c r="D116" s="184">
        <f>данные!D97</f>
        <v>0</v>
      </c>
      <c r="E116" s="185">
        <f>данные!E97</f>
        <v>0</v>
      </c>
      <c r="F116" s="3"/>
    </row>
    <row r="117" spans="1:6" ht="12.75">
      <c r="A117" s="247"/>
      <c r="B117" s="317" t="s">
        <v>245</v>
      </c>
      <c r="C117" s="183">
        <f>D117+E117</f>
        <v>0</v>
      </c>
      <c r="D117" s="184">
        <f>данные!D98</f>
        <v>0</v>
      </c>
      <c r="E117" s="185">
        <f>данные!E98</f>
        <v>0</v>
      </c>
      <c r="F117" s="3"/>
    </row>
    <row r="118" spans="1:6" ht="12.75">
      <c r="A118" s="247"/>
      <c r="B118" s="315" t="s">
        <v>250</v>
      </c>
      <c r="C118" s="309" t="e">
        <f>C117/C$74</f>
        <v>#DIV/0!</v>
      </c>
      <c r="D118" s="310" t="e">
        <f>D117/D$74</f>
        <v>#DIV/0!</v>
      </c>
      <c r="E118" s="311" t="e">
        <f>E117/E$74</f>
        <v>#DIV/0!</v>
      </c>
      <c r="F118" s="3"/>
    </row>
    <row r="119" spans="1:6" ht="12.75">
      <c r="A119" s="247"/>
      <c r="B119" s="315" t="s">
        <v>286</v>
      </c>
      <c r="C119" s="183">
        <f>данные!C99</f>
        <v>0</v>
      </c>
      <c r="D119" s="184">
        <f>данные!D99</f>
        <v>0</v>
      </c>
      <c r="E119" s="185">
        <f>данные!E99</f>
        <v>0</v>
      </c>
      <c r="F119" s="3"/>
    </row>
    <row r="120" spans="1:6" ht="12.75">
      <c r="A120" s="247"/>
      <c r="B120" s="317" t="s">
        <v>282</v>
      </c>
      <c r="C120" s="183">
        <f>D120+E120</f>
        <v>0</v>
      </c>
      <c r="D120" s="184">
        <f>данные!D100</f>
        <v>0</v>
      </c>
      <c r="E120" s="185">
        <f>данные!E100</f>
        <v>0</v>
      </c>
      <c r="F120" s="3"/>
    </row>
    <row r="121" spans="1:6" ht="12.75">
      <c r="A121" s="247"/>
      <c r="B121" s="315" t="s">
        <v>250</v>
      </c>
      <c r="C121" s="309" t="e">
        <f>C120/C$74</f>
        <v>#DIV/0!</v>
      </c>
      <c r="D121" s="310" t="e">
        <f>D120/D$74</f>
        <v>#DIV/0!</v>
      </c>
      <c r="E121" s="311" t="e">
        <f>E120/E$74</f>
        <v>#DIV/0!</v>
      </c>
      <c r="F121" s="3"/>
    </row>
    <row r="122" spans="1:6" ht="12.75">
      <c r="A122" s="247"/>
      <c r="B122" s="315" t="s">
        <v>286</v>
      </c>
      <c r="C122" s="183">
        <f>данные!C101</f>
        <v>0</v>
      </c>
      <c r="D122" s="184">
        <f>данные!D101</f>
        <v>0</v>
      </c>
      <c r="E122" s="185">
        <f>данные!E101</f>
        <v>0</v>
      </c>
      <c r="F122" s="3"/>
    </row>
    <row r="123" spans="1:6" ht="12.75">
      <c r="A123" s="247"/>
      <c r="B123" s="317" t="s">
        <v>244</v>
      </c>
      <c r="C123" s="183">
        <f>D123+E123</f>
        <v>0</v>
      </c>
      <c r="D123" s="184">
        <f>данные!D102</f>
        <v>0</v>
      </c>
      <c r="E123" s="185">
        <f>данные!E102</f>
        <v>0</v>
      </c>
      <c r="F123" s="3"/>
    </row>
    <row r="124" spans="1:6" ht="12.75">
      <c r="A124" s="247"/>
      <c r="B124" s="315" t="s">
        <v>250</v>
      </c>
      <c r="C124" s="309" t="e">
        <f>C123/C$74</f>
        <v>#DIV/0!</v>
      </c>
      <c r="D124" s="310" t="e">
        <f>D123/D$74</f>
        <v>#DIV/0!</v>
      </c>
      <c r="E124" s="311" t="e">
        <f>E123/E$74</f>
        <v>#DIV/0!</v>
      </c>
      <c r="F124" s="3"/>
    </row>
    <row r="125" spans="1:6" ht="12.75">
      <c r="A125" s="247"/>
      <c r="B125" s="315" t="s">
        <v>286</v>
      </c>
      <c r="C125" s="183">
        <f>данные!C103</f>
        <v>0</v>
      </c>
      <c r="D125" s="184">
        <f>данные!D103</f>
        <v>0</v>
      </c>
      <c r="E125" s="185">
        <f>данные!E103</f>
        <v>0</v>
      </c>
      <c r="F125" s="3"/>
    </row>
    <row r="126" spans="1:6" ht="12.75">
      <c r="A126" s="247"/>
      <c r="B126" s="317" t="s">
        <v>243</v>
      </c>
      <c r="C126" s="183">
        <f>D126+E126</f>
        <v>0</v>
      </c>
      <c r="D126" s="184">
        <f>данные!D104</f>
        <v>0</v>
      </c>
      <c r="E126" s="185">
        <f>данные!E104</f>
        <v>0</v>
      </c>
      <c r="F126" s="3"/>
    </row>
    <row r="127" spans="1:6" ht="12.75">
      <c r="A127" s="247"/>
      <c r="B127" s="315" t="s">
        <v>250</v>
      </c>
      <c r="C127" s="309" t="e">
        <f>C126/C$74</f>
        <v>#DIV/0!</v>
      </c>
      <c r="D127" s="310" t="e">
        <f>D126/D$74</f>
        <v>#DIV/0!</v>
      </c>
      <c r="E127" s="311" t="e">
        <f>E126/E$74</f>
        <v>#DIV/0!</v>
      </c>
      <c r="F127" s="3"/>
    </row>
    <row r="128" spans="1:6" ht="12.75">
      <c r="A128" s="247"/>
      <c r="B128" s="315" t="s">
        <v>286</v>
      </c>
      <c r="C128" s="183">
        <f>данные!C105</f>
        <v>0</v>
      </c>
      <c r="D128" s="184">
        <f>данные!D105</f>
        <v>0</v>
      </c>
      <c r="E128" s="185">
        <f>данные!E105</f>
        <v>0</v>
      </c>
      <c r="F128" s="3"/>
    </row>
    <row r="129" spans="1:6" ht="12.75">
      <c r="A129" s="247"/>
      <c r="B129" s="317" t="s">
        <v>246</v>
      </c>
      <c r="C129" s="183">
        <f>D129+E129</f>
        <v>0</v>
      </c>
      <c r="D129" s="184">
        <f>данные!D106</f>
        <v>0</v>
      </c>
      <c r="E129" s="185">
        <f>данные!E106</f>
        <v>0</v>
      </c>
      <c r="F129" s="3"/>
    </row>
    <row r="130" spans="1:6" ht="12.75">
      <c r="A130" s="247"/>
      <c r="B130" s="315" t="s">
        <v>250</v>
      </c>
      <c r="C130" s="309" t="e">
        <f>C129/C$74</f>
        <v>#DIV/0!</v>
      </c>
      <c r="D130" s="310" t="e">
        <f>D129/D$74</f>
        <v>#DIV/0!</v>
      </c>
      <c r="E130" s="311" t="e">
        <f>E129/E$74</f>
        <v>#DIV/0!</v>
      </c>
      <c r="F130" s="3"/>
    </row>
    <row r="131" spans="1:6" ht="12.75">
      <c r="A131" s="247"/>
      <c r="B131" s="315" t="s">
        <v>286</v>
      </c>
      <c r="C131" s="183">
        <f>данные!C107</f>
        <v>0</v>
      </c>
      <c r="D131" s="184">
        <f>данные!D107</f>
        <v>0</v>
      </c>
      <c r="E131" s="185">
        <f>данные!E107</f>
        <v>0</v>
      </c>
      <c r="F131" s="3"/>
    </row>
    <row r="132" spans="1:6" ht="12.75">
      <c r="A132" s="247"/>
      <c r="B132" s="317" t="s">
        <v>283</v>
      </c>
      <c r="C132" s="183">
        <f>D132+E132</f>
        <v>0</v>
      </c>
      <c r="D132" s="184">
        <f>данные!D108</f>
        <v>0</v>
      </c>
      <c r="E132" s="185">
        <f>данные!E108</f>
        <v>0</v>
      </c>
      <c r="F132" s="3"/>
    </row>
    <row r="133" spans="1:6" ht="12.75">
      <c r="A133" s="247"/>
      <c r="B133" s="315" t="s">
        <v>250</v>
      </c>
      <c r="C133" s="309" t="e">
        <f>C132/C$74</f>
        <v>#DIV/0!</v>
      </c>
      <c r="D133" s="310" t="e">
        <f>D132/D$74</f>
        <v>#DIV/0!</v>
      </c>
      <c r="E133" s="311" t="e">
        <f>E132/E$74</f>
        <v>#DIV/0!</v>
      </c>
      <c r="F133" s="3"/>
    </row>
    <row r="134" spans="1:6" ht="12.75">
      <c r="A134" s="247"/>
      <c r="B134" s="315" t="s">
        <v>286</v>
      </c>
      <c r="C134" s="183">
        <f>данные!C109</f>
        <v>0</v>
      </c>
      <c r="D134" s="184">
        <f>данные!D109</f>
        <v>0</v>
      </c>
      <c r="E134" s="185">
        <f>данные!E109</f>
        <v>0</v>
      </c>
      <c r="F134" s="3"/>
    </row>
    <row r="135" spans="1:6" ht="12.75">
      <c r="A135" s="247"/>
      <c r="B135" s="317" t="s">
        <v>284</v>
      </c>
      <c r="C135" s="183">
        <f>D135+E135</f>
        <v>0</v>
      </c>
      <c r="D135" s="184">
        <f>данные!D110</f>
        <v>0</v>
      </c>
      <c r="E135" s="185">
        <f>данные!E110</f>
        <v>0</v>
      </c>
      <c r="F135" s="3"/>
    </row>
    <row r="136" spans="1:6" ht="12.75">
      <c r="A136" s="247"/>
      <c r="B136" s="315" t="s">
        <v>250</v>
      </c>
      <c r="C136" s="309" t="e">
        <f>C135/C$74</f>
        <v>#DIV/0!</v>
      </c>
      <c r="D136" s="310" t="e">
        <f>D135/D$74</f>
        <v>#DIV/0!</v>
      </c>
      <c r="E136" s="311" t="e">
        <f>E135/E$74</f>
        <v>#DIV/0!</v>
      </c>
      <c r="F136" s="3"/>
    </row>
    <row r="137" spans="1:6" ht="12.75">
      <c r="A137" s="247"/>
      <c r="B137" s="315" t="s">
        <v>286</v>
      </c>
      <c r="C137" s="183">
        <f>данные!C111</f>
        <v>0</v>
      </c>
      <c r="D137" s="184">
        <f>данные!D111</f>
        <v>0</v>
      </c>
      <c r="E137" s="185">
        <f>данные!E111</f>
        <v>0</v>
      </c>
      <c r="F137" s="3"/>
    </row>
    <row r="138" spans="1:6" ht="12.75">
      <c r="A138" s="247"/>
      <c r="B138" s="317" t="s">
        <v>285</v>
      </c>
      <c r="C138" s="183">
        <f>D138+E138</f>
        <v>0</v>
      </c>
      <c r="D138" s="184">
        <f>данные!D112</f>
        <v>0</v>
      </c>
      <c r="E138" s="185">
        <f>данные!E112</f>
        <v>0</v>
      </c>
      <c r="F138" s="3"/>
    </row>
    <row r="139" spans="1:6" ht="12.75">
      <c r="A139" s="247"/>
      <c r="B139" s="315" t="s">
        <v>250</v>
      </c>
      <c r="C139" s="309" t="e">
        <f>C138/C$74</f>
        <v>#DIV/0!</v>
      </c>
      <c r="D139" s="310" t="e">
        <f>D138/D$74</f>
        <v>#DIV/0!</v>
      </c>
      <c r="E139" s="311" t="e">
        <f>E138/E$74</f>
        <v>#DIV/0!</v>
      </c>
      <c r="F139" s="3"/>
    </row>
    <row r="140" spans="1:6" ht="12.75">
      <c r="A140" s="247"/>
      <c r="B140" s="315" t="s">
        <v>286</v>
      </c>
      <c r="C140" s="183">
        <f>данные!C113</f>
        <v>0</v>
      </c>
      <c r="D140" s="184">
        <f>данные!D113</f>
        <v>0</v>
      </c>
      <c r="E140" s="185">
        <f>данные!E113</f>
        <v>0</v>
      </c>
      <c r="F140" s="3"/>
    </row>
    <row r="141" spans="1:6" ht="12.75">
      <c r="A141" s="247"/>
      <c r="B141" s="317" t="s">
        <v>87</v>
      </c>
      <c r="C141" s="183">
        <f>D141+E141</f>
        <v>0</v>
      </c>
      <c r="D141" s="184">
        <f>данные!D114</f>
        <v>0</v>
      </c>
      <c r="E141" s="185">
        <f>данные!E114</f>
        <v>0</v>
      </c>
      <c r="F141" s="3"/>
    </row>
    <row r="142" spans="1:6" ht="12.75">
      <c r="A142" s="302"/>
      <c r="B142" s="318" t="s">
        <v>250</v>
      </c>
      <c r="C142" s="304" t="e">
        <f>C141/C$74</f>
        <v>#DIV/0!</v>
      </c>
      <c r="D142" s="305" t="e">
        <f>D141/D$74</f>
        <v>#DIV/0!</v>
      </c>
      <c r="E142" s="306" t="e">
        <f>E141/E$74</f>
        <v>#DIV/0!</v>
      </c>
      <c r="F142" s="3"/>
    </row>
    <row r="143" spans="1:6" ht="51">
      <c r="A143" s="247" t="s">
        <v>121</v>
      </c>
      <c r="B143" s="300" t="s">
        <v>154</v>
      </c>
      <c r="C143" s="201">
        <f>D143+E143</f>
        <v>0</v>
      </c>
      <c r="D143" s="202">
        <f>данные!D115</f>
        <v>0</v>
      </c>
      <c r="E143" s="202">
        <f>данные!E115</f>
        <v>0</v>
      </c>
      <c r="F143" s="444"/>
    </row>
    <row r="144" spans="1:6" ht="25.5">
      <c r="A144" s="247"/>
      <c r="B144" s="301" t="s">
        <v>241</v>
      </c>
      <c r="C144" s="201">
        <f>D144+E144</f>
        <v>0</v>
      </c>
      <c r="D144" s="202">
        <f>данные!D116</f>
        <v>0</v>
      </c>
      <c r="E144" s="202">
        <f>данные!E116</f>
        <v>0</v>
      </c>
      <c r="F144" s="444"/>
    </row>
    <row r="145" spans="1:6" ht="12.75">
      <c r="A145" s="247"/>
      <c r="B145" s="303" t="s">
        <v>251</v>
      </c>
      <c r="C145" s="304" t="e">
        <f>C144/C143</f>
        <v>#DIV/0!</v>
      </c>
      <c r="D145" s="305" t="e">
        <f>D144/D143</f>
        <v>#DIV/0!</v>
      </c>
      <c r="E145" s="306" t="e">
        <f>E144/E143</f>
        <v>#DIV/0!</v>
      </c>
      <c r="F145" s="444"/>
    </row>
    <row r="146" spans="1:6" ht="14.25" customHeight="1">
      <c r="A146" s="313" t="s">
        <v>122</v>
      </c>
      <c r="B146" s="307" t="s">
        <v>252</v>
      </c>
      <c r="C146" s="319"/>
      <c r="D146" s="320"/>
      <c r="E146" s="321"/>
      <c r="F146" s="444"/>
    </row>
    <row r="147" spans="1:6" ht="25.5">
      <c r="A147" s="322"/>
      <c r="B147" s="252" t="s">
        <v>253</v>
      </c>
      <c r="C147" s="201">
        <f>D147+E147</f>
        <v>0</v>
      </c>
      <c r="D147" s="202">
        <f>данные!D118</f>
        <v>0</v>
      </c>
      <c r="E147" s="204">
        <f>данные!E118</f>
        <v>0</v>
      </c>
      <c r="F147" s="445"/>
    </row>
    <row r="148" spans="1:5" ht="25.5">
      <c r="A148" s="322"/>
      <c r="B148" s="308" t="s">
        <v>256</v>
      </c>
      <c r="C148" s="309" t="e">
        <f>C147/C143</f>
        <v>#DIV/0!</v>
      </c>
      <c r="D148" s="310" t="e">
        <f>D147/D143</f>
        <v>#DIV/0!</v>
      </c>
      <c r="E148" s="311" t="e">
        <f>E147/E143</f>
        <v>#DIV/0!</v>
      </c>
    </row>
    <row r="149" spans="1:5" ht="12.75">
      <c r="A149" s="245"/>
      <c r="B149" s="252" t="s">
        <v>254</v>
      </c>
      <c r="C149" s="201">
        <f>D149+E149</f>
        <v>0</v>
      </c>
      <c r="D149" s="202">
        <f>данные!D119</f>
        <v>0</v>
      </c>
      <c r="E149" s="204">
        <f>данные!E119</f>
        <v>0</v>
      </c>
    </row>
    <row r="150" spans="1:5" ht="12.75">
      <c r="A150" s="245"/>
      <c r="B150" s="308" t="s">
        <v>117</v>
      </c>
      <c r="C150" s="309" t="e">
        <f>C149/C147</f>
        <v>#DIV/0!</v>
      </c>
      <c r="D150" s="310" t="e">
        <f>D149/D147</f>
        <v>#DIV/0!</v>
      </c>
      <c r="E150" s="311" t="e">
        <f>E149/E147</f>
        <v>#DIV/0!</v>
      </c>
    </row>
    <row r="151" spans="1:5" ht="12.75">
      <c r="A151" s="245"/>
      <c r="B151" s="252" t="s">
        <v>255</v>
      </c>
      <c r="C151" s="323"/>
      <c r="D151" s="199"/>
      <c r="E151" s="200"/>
    </row>
    <row r="152" spans="1:5" ht="12.75">
      <c r="A152" s="245"/>
      <c r="B152" s="308" t="s">
        <v>119</v>
      </c>
      <c r="C152" s="201">
        <f>D152+E152</f>
        <v>0</v>
      </c>
      <c r="D152" s="202">
        <f>данные!D121</f>
        <v>0</v>
      </c>
      <c r="E152" s="204">
        <f>данные!E121</f>
        <v>0</v>
      </c>
    </row>
    <row r="153" spans="1:5" ht="25.5">
      <c r="A153" s="245"/>
      <c r="B153" s="324" t="s">
        <v>117</v>
      </c>
      <c r="C153" s="309" t="e">
        <f>C152/C147</f>
        <v>#DIV/0!</v>
      </c>
      <c r="D153" s="310" t="e">
        <f>D152/D147</f>
        <v>#DIV/0!</v>
      </c>
      <c r="E153" s="311" t="e">
        <f>E152/E147</f>
        <v>#DIV/0!</v>
      </c>
    </row>
    <row r="154" spans="1:5" ht="12.75">
      <c r="A154" s="245"/>
      <c r="B154" s="308" t="s">
        <v>120</v>
      </c>
      <c r="C154" s="201">
        <f>D154+E154</f>
        <v>0</v>
      </c>
      <c r="D154" s="202">
        <f>данные!D122</f>
        <v>0</v>
      </c>
      <c r="E154" s="204">
        <f>данные!E122</f>
        <v>0</v>
      </c>
    </row>
    <row r="155" spans="1:5" ht="25.5">
      <c r="A155" s="245"/>
      <c r="B155" s="324" t="s">
        <v>117</v>
      </c>
      <c r="C155" s="309" t="e">
        <f>C154/C147</f>
        <v>#DIV/0!</v>
      </c>
      <c r="D155" s="310" t="e">
        <f>D154/D147</f>
        <v>#DIV/0!</v>
      </c>
      <c r="E155" s="311" t="e">
        <f>E154/E147</f>
        <v>#DIV/0!</v>
      </c>
    </row>
    <row r="156" spans="1:5" ht="12.75">
      <c r="A156" s="245"/>
      <c r="B156" s="252" t="s">
        <v>118</v>
      </c>
      <c r="C156" s="201">
        <f>D156+E156</f>
        <v>0</v>
      </c>
      <c r="D156" s="202">
        <f>данные!D123</f>
        <v>0</v>
      </c>
      <c r="E156" s="204">
        <f>данные!E123</f>
        <v>0</v>
      </c>
    </row>
    <row r="157" spans="1:5" ht="25.5">
      <c r="A157" s="245"/>
      <c r="B157" s="308" t="s">
        <v>256</v>
      </c>
      <c r="C157" s="304" t="e">
        <f>C156/C143</f>
        <v>#DIV/0!</v>
      </c>
      <c r="D157" s="305" t="e">
        <f>D156/D143</f>
        <v>#DIV/0!</v>
      </c>
      <c r="E157" s="306" t="e">
        <f>E156/E143</f>
        <v>#DIV/0!</v>
      </c>
    </row>
    <row r="158" spans="1:5" ht="38.25">
      <c r="A158" s="313" t="s">
        <v>123</v>
      </c>
      <c r="B158" s="314" t="s">
        <v>336</v>
      </c>
      <c r="C158" s="325">
        <f>D158+E158</f>
        <v>0</v>
      </c>
      <c r="D158" s="205">
        <f>данные!D124</f>
        <v>0</v>
      </c>
      <c r="E158" s="203">
        <f>данные!E124</f>
        <v>0</v>
      </c>
    </row>
    <row r="159" spans="1:5" ht="12.75">
      <c r="A159" s="247"/>
      <c r="B159" s="315" t="s">
        <v>251</v>
      </c>
      <c r="C159" s="309" t="e">
        <f>C158/C143</f>
        <v>#DIV/0!</v>
      </c>
      <c r="D159" s="310" t="e">
        <f>D158/D143</f>
        <v>#DIV/0!</v>
      </c>
      <c r="E159" s="311" t="e">
        <f>E158/E143</f>
        <v>#DIV/0!</v>
      </c>
    </row>
    <row r="160" spans="1:5" ht="12.75">
      <c r="A160" s="245"/>
      <c r="B160" s="316" t="s">
        <v>276</v>
      </c>
      <c r="C160" s="201"/>
      <c r="D160" s="202"/>
      <c r="E160" s="204"/>
    </row>
    <row r="161" spans="1:5" ht="12.75">
      <c r="A161" s="245"/>
      <c r="B161" s="317" t="s">
        <v>211</v>
      </c>
      <c r="C161" s="201">
        <f>D161+E161</f>
        <v>0</v>
      </c>
      <c r="D161" s="202">
        <f>данные!D126</f>
        <v>0</v>
      </c>
      <c r="E161" s="204">
        <f>данные!E126</f>
        <v>0</v>
      </c>
    </row>
    <row r="162" spans="1:5" ht="12.75">
      <c r="A162" s="245"/>
      <c r="B162" s="315" t="s">
        <v>251</v>
      </c>
      <c r="C162" s="309" t="e">
        <f>C161/C$143</f>
        <v>#DIV/0!</v>
      </c>
      <c r="D162" s="310" t="e">
        <f>D161/D$143</f>
        <v>#DIV/0!</v>
      </c>
      <c r="E162" s="311" t="e">
        <f>E161/E$143</f>
        <v>#DIV/0!</v>
      </c>
    </row>
    <row r="163" spans="1:5" ht="12.75">
      <c r="A163" s="245"/>
      <c r="B163" s="315" t="s">
        <v>286</v>
      </c>
      <c r="C163" s="201">
        <f>данные!C127</f>
        <v>0</v>
      </c>
      <c r="D163" s="202">
        <f>данные!D127</f>
        <v>0</v>
      </c>
      <c r="E163" s="204">
        <f>данные!E127</f>
        <v>0</v>
      </c>
    </row>
    <row r="164" spans="1:5" ht="12.75">
      <c r="A164" s="245"/>
      <c r="B164" s="317" t="s">
        <v>284</v>
      </c>
      <c r="C164" s="201">
        <f>D164+E164</f>
        <v>0</v>
      </c>
      <c r="D164" s="202">
        <f>данные!D128</f>
        <v>0</v>
      </c>
      <c r="E164" s="204">
        <f>данные!E128</f>
        <v>0</v>
      </c>
    </row>
    <row r="165" spans="1:5" ht="12.75">
      <c r="A165" s="245"/>
      <c r="B165" s="315" t="s">
        <v>251</v>
      </c>
      <c r="C165" s="309" t="e">
        <f>C164/C$143</f>
        <v>#DIV/0!</v>
      </c>
      <c r="D165" s="310" t="e">
        <f>D164/D$143</f>
        <v>#DIV/0!</v>
      </c>
      <c r="E165" s="311" t="e">
        <f>E164/E$143</f>
        <v>#DIV/0!</v>
      </c>
    </row>
    <row r="166" spans="1:5" ht="12.75">
      <c r="A166" s="245"/>
      <c r="B166" s="315" t="s">
        <v>286</v>
      </c>
      <c r="C166" s="201">
        <f>данные!C129</f>
        <v>0</v>
      </c>
      <c r="D166" s="202">
        <f>данные!D129</f>
        <v>0</v>
      </c>
      <c r="E166" s="204">
        <f>данные!E129</f>
        <v>0</v>
      </c>
    </row>
    <row r="167" spans="1:5" ht="12.75">
      <c r="A167" s="245"/>
      <c r="B167" s="317" t="s">
        <v>335</v>
      </c>
      <c r="C167" s="201">
        <f>D167+E167</f>
        <v>0</v>
      </c>
      <c r="D167" s="202">
        <f>данные!D130</f>
        <v>0</v>
      </c>
      <c r="E167" s="204">
        <f>данные!E130</f>
        <v>0</v>
      </c>
    </row>
    <row r="168" spans="1:5" ht="12.75">
      <c r="A168" s="245"/>
      <c r="B168" s="315" t="s">
        <v>251</v>
      </c>
      <c r="C168" s="309" t="e">
        <f>C167/C$143</f>
        <v>#DIV/0!</v>
      </c>
      <c r="D168" s="310" t="e">
        <f>D167/D$143</f>
        <v>#DIV/0!</v>
      </c>
      <c r="E168" s="311" t="e">
        <f>E167/E$143</f>
        <v>#DIV/0!</v>
      </c>
    </row>
    <row r="169" spans="1:5" ht="12.75">
      <c r="A169" s="245"/>
      <c r="B169" s="315" t="s">
        <v>286</v>
      </c>
      <c r="C169" s="201">
        <f>данные!C131</f>
        <v>0</v>
      </c>
      <c r="D169" s="202">
        <f>данные!D131</f>
        <v>0</v>
      </c>
      <c r="E169" s="204">
        <f>данные!E131</f>
        <v>0</v>
      </c>
    </row>
    <row r="170" spans="1:5" ht="12.75">
      <c r="A170" s="245"/>
      <c r="B170" s="317" t="s">
        <v>289</v>
      </c>
      <c r="C170" s="201">
        <f>D170+E170</f>
        <v>0</v>
      </c>
      <c r="D170" s="202">
        <f>данные!D132</f>
        <v>0</v>
      </c>
      <c r="E170" s="204">
        <f>данные!E132</f>
        <v>0</v>
      </c>
    </row>
    <row r="171" spans="1:5" ht="12.75">
      <c r="A171" s="245"/>
      <c r="B171" s="315" t="s">
        <v>251</v>
      </c>
      <c r="C171" s="309" t="e">
        <f>C170/C$143</f>
        <v>#DIV/0!</v>
      </c>
      <c r="D171" s="310" t="e">
        <f>D170/D$143</f>
        <v>#DIV/0!</v>
      </c>
      <c r="E171" s="311" t="e">
        <f>E170/E$143</f>
        <v>#DIV/0!</v>
      </c>
    </row>
    <row r="172" spans="1:5" ht="12.75">
      <c r="A172" s="245"/>
      <c r="B172" s="315" t="s">
        <v>286</v>
      </c>
      <c r="C172" s="201">
        <f>данные!C133</f>
        <v>0</v>
      </c>
      <c r="D172" s="202">
        <f>данные!D133</f>
        <v>0</v>
      </c>
      <c r="E172" s="204">
        <f>данные!E133</f>
        <v>0</v>
      </c>
    </row>
    <row r="173" spans="1:5" ht="12.75">
      <c r="A173" s="245"/>
      <c r="B173" s="317" t="s">
        <v>87</v>
      </c>
      <c r="C173" s="201">
        <f>D173+E173</f>
        <v>0</v>
      </c>
      <c r="D173" s="202">
        <f>данные!D134</f>
        <v>0</v>
      </c>
      <c r="E173" s="204">
        <f>данные!E134</f>
        <v>0</v>
      </c>
    </row>
    <row r="174" spans="1:5" ht="12.75">
      <c r="A174" s="245"/>
      <c r="B174" s="315" t="s">
        <v>251</v>
      </c>
      <c r="C174" s="309" t="e">
        <f>C173/C$143</f>
        <v>#DIV/0!</v>
      </c>
      <c r="D174" s="310" t="e">
        <f>D173/D$143</f>
        <v>#DIV/0!</v>
      </c>
      <c r="E174" s="311" t="e">
        <f>E173/E$143</f>
        <v>#DIV/0!</v>
      </c>
    </row>
    <row r="175" spans="1:5" ht="12" customHeight="1" thickBot="1">
      <c r="A175" s="285"/>
      <c r="B175" s="326"/>
      <c r="C175" s="327"/>
      <c r="D175" s="328"/>
      <c r="E175" s="329"/>
    </row>
    <row r="176" spans="1:5" ht="47.25" hidden="1">
      <c r="A176" s="297" t="s">
        <v>18</v>
      </c>
      <c r="B176" s="289" t="s">
        <v>349</v>
      </c>
      <c r="C176" s="323"/>
      <c r="D176" s="199"/>
      <c r="E176" s="200"/>
    </row>
    <row r="177" spans="1:5" ht="12.75" hidden="1">
      <c r="A177" s="245"/>
      <c r="B177" s="330"/>
      <c r="C177" s="323"/>
      <c r="D177" s="199"/>
      <c r="E177" s="200"/>
    </row>
    <row r="178" spans="1:5" ht="25.5" hidden="1">
      <c r="A178" s="302" t="s">
        <v>21</v>
      </c>
      <c r="B178" s="331" t="s">
        <v>216</v>
      </c>
      <c r="C178" s="332">
        <f>D178+E178</f>
        <v>0</v>
      </c>
      <c r="D178" s="209">
        <f>данные!D138</f>
        <v>0</v>
      </c>
      <c r="E178" s="210">
        <f>данные!E138</f>
        <v>0</v>
      </c>
    </row>
    <row r="179" spans="1:5" ht="38.25" hidden="1">
      <c r="A179" s="247" t="s">
        <v>22</v>
      </c>
      <c r="B179" s="300" t="s">
        <v>60</v>
      </c>
      <c r="C179" s="201">
        <f>D179+E179</f>
        <v>0</v>
      </c>
      <c r="D179" s="202">
        <f>данные!D139</f>
        <v>0</v>
      </c>
      <c r="E179" s="203">
        <f>данные!E139</f>
        <v>0</v>
      </c>
    </row>
    <row r="180" spans="1:5" ht="25.5" hidden="1">
      <c r="A180" s="245"/>
      <c r="B180" s="301" t="s">
        <v>241</v>
      </c>
      <c r="C180" s="201">
        <f>D180+E180</f>
        <v>0</v>
      </c>
      <c r="D180" s="202">
        <f>данные!D140</f>
        <v>0</v>
      </c>
      <c r="E180" s="204">
        <f>данные!E140</f>
        <v>0</v>
      </c>
    </row>
    <row r="181" spans="1:5" ht="12.75" hidden="1">
      <c r="A181" s="257"/>
      <c r="B181" s="303" t="s">
        <v>250</v>
      </c>
      <c r="C181" s="304" t="e">
        <f>C180/C179</f>
        <v>#DIV/0!</v>
      </c>
      <c r="D181" s="305" t="e">
        <f>D180/D179</f>
        <v>#DIV/0!</v>
      </c>
      <c r="E181" s="306" t="e">
        <f>E180/E179</f>
        <v>#DIV/0!</v>
      </c>
    </row>
    <row r="182" spans="1:5" ht="12.75" hidden="1">
      <c r="A182" s="247" t="s">
        <v>23</v>
      </c>
      <c r="B182" s="307" t="s">
        <v>247</v>
      </c>
      <c r="C182" s="284"/>
      <c r="D182" s="196"/>
      <c r="E182" s="197"/>
    </row>
    <row r="183" spans="1:5" ht="12.75" hidden="1">
      <c r="A183" s="245"/>
      <c r="B183" s="252" t="s">
        <v>248</v>
      </c>
      <c r="C183" s="183">
        <f>D183+E183</f>
        <v>0</v>
      </c>
      <c r="D183" s="184">
        <f>данные!D142</f>
        <v>0</v>
      </c>
      <c r="E183" s="185">
        <f>данные!E142</f>
        <v>0</v>
      </c>
    </row>
    <row r="184" spans="1:5" ht="12.75" hidden="1">
      <c r="A184" s="245"/>
      <c r="B184" s="308" t="s">
        <v>116</v>
      </c>
      <c r="C184" s="309" t="e">
        <f>C183/C179</f>
        <v>#DIV/0!</v>
      </c>
      <c r="D184" s="310" t="e">
        <f>D183/D179</f>
        <v>#DIV/0!</v>
      </c>
      <c r="E184" s="311" t="e">
        <f>E183/E179</f>
        <v>#DIV/0!</v>
      </c>
    </row>
    <row r="185" spans="1:5" ht="12.75" hidden="1">
      <c r="A185" s="245"/>
      <c r="B185" s="252" t="s">
        <v>249</v>
      </c>
      <c r="C185" s="183">
        <f>D185+E185</f>
        <v>0</v>
      </c>
      <c r="D185" s="202">
        <f>данные!D143</f>
        <v>0</v>
      </c>
      <c r="E185" s="204">
        <f>данные!E143</f>
        <v>0</v>
      </c>
    </row>
    <row r="186" spans="1:5" ht="12.75" hidden="1">
      <c r="A186" s="245"/>
      <c r="B186" s="308" t="s">
        <v>117</v>
      </c>
      <c r="C186" s="309" t="e">
        <f>C185/C183</f>
        <v>#DIV/0!</v>
      </c>
      <c r="D186" s="310" t="e">
        <f>D185/D183</f>
        <v>#DIV/0!</v>
      </c>
      <c r="E186" s="311" t="e">
        <f>E185/E183</f>
        <v>#DIV/0!</v>
      </c>
    </row>
    <row r="187" spans="1:5" ht="12.75" hidden="1">
      <c r="A187" s="245"/>
      <c r="B187" s="252" t="s">
        <v>348</v>
      </c>
      <c r="C187" s="183">
        <f>D187+E187</f>
        <v>0</v>
      </c>
      <c r="D187" s="202">
        <f>данные!D144</f>
        <v>0</v>
      </c>
      <c r="E187" s="204">
        <f>данные!E144</f>
        <v>0</v>
      </c>
    </row>
    <row r="188" spans="1:5" ht="12.75" hidden="1">
      <c r="A188" s="245"/>
      <c r="B188" s="308" t="s">
        <v>250</v>
      </c>
      <c r="C188" s="309" t="e">
        <f>C187/C179</f>
        <v>#DIV/0!</v>
      </c>
      <c r="D188" s="310" t="e">
        <f>D187/D179</f>
        <v>#DIV/0!</v>
      </c>
      <c r="E188" s="311" t="e">
        <f>E187/E179</f>
        <v>#DIV/0!</v>
      </c>
    </row>
    <row r="189" spans="1:5" ht="29.25" customHeight="1" hidden="1">
      <c r="A189" s="245"/>
      <c r="B189" s="252" t="s">
        <v>139</v>
      </c>
      <c r="C189" s="183">
        <f>D189+E189</f>
        <v>0</v>
      </c>
      <c r="D189" s="202">
        <f>данные!D145</f>
        <v>0</v>
      </c>
      <c r="E189" s="204">
        <f>данные!E145</f>
        <v>0</v>
      </c>
    </row>
    <row r="190" spans="1:5" ht="12.75" hidden="1">
      <c r="A190" s="245"/>
      <c r="B190" s="312" t="s">
        <v>250</v>
      </c>
      <c r="C190" s="304" t="e">
        <f>C189/C179</f>
        <v>#DIV/0!</v>
      </c>
      <c r="D190" s="305" t="e">
        <f>D189/D179</f>
        <v>#DIV/0!</v>
      </c>
      <c r="E190" s="306" t="e">
        <f>E189/E179</f>
        <v>#DIV/0!</v>
      </c>
    </row>
    <row r="191" spans="1:5" ht="38.25" hidden="1">
      <c r="A191" s="313" t="s">
        <v>299</v>
      </c>
      <c r="B191" s="314" t="s">
        <v>313</v>
      </c>
      <c r="C191" s="284">
        <f aca="true" t="shared" si="5" ref="C191:C201">D191+E191</f>
        <v>0</v>
      </c>
      <c r="D191" s="196">
        <f>данные!D146</f>
        <v>0</v>
      </c>
      <c r="E191" s="197">
        <f>данные!E146</f>
        <v>0</v>
      </c>
    </row>
    <row r="192" spans="1:5" ht="12.75" hidden="1">
      <c r="A192" s="247"/>
      <c r="B192" s="315" t="s">
        <v>282</v>
      </c>
      <c r="C192" s="183">
        <f>D192+E192</f>
        <v>0</v>
      </c>
      <c r="D192" s="184">
        <f>данные!D148</f>
        <v>0</v>
      </c>
      <c r="E192" s="184">
        <f>данные!E148</f>
        <v>0</v>
      </c>
    </row>
    <row r="193" spans="1:5" ht="7.5" customHeight="1" hidden="1">
      <c r="A193" s="247"/>
      <c r="B193" s="315" t="s">
        <v>283</v>
      </c>
      <c r="C193" s="183">
        <f>D193+E193</f>
        <v>0</v>
      </c>
      <c r="D193" s="184">
        <f>данные!D147</f>
        <v>0</v>
      </c>
      <c r="E193" s="184">
        <f>данные!E147</f>
        <v>0</v>
      </c>
    </row>
    <row r="194" spans="1:5" ht="12.75" hidden="1">
      <c r="A194" s="333"/>
      <c r="B194" s="315" t="s">
        <v>210</v>
      </c>
      <c r="C194" s="183">
        <f t="shared" si="5"/>
        <v>0</v>
      </c>
      <c r="D194" s="184">
        <f>данные!D149</f>
        <v>0</v>
      </c>
      <c r="E194" s="185">
        <f>данные!E149</f>
        <v>0</v>
      </c>
    </row>
    <row r="195" spans="1:5" ht="12.75" hidden="1">
      <c r="A195" s="333"/>
      <c r="B195" s="315" t="s">
        <v>242</v>
      </c>
      <c r="C195" s="183">
        <f t="shared" si="5"/>
        <v>0</v>
      </c>
      <c r="D195" s="184">
        <f>данные!D150</f>
        <v>0</v>
      </c>
      <c r="E195" s="185">
        <f>данные!E150</f>
        <v>0</v>
      </c>
    </row>
    <row r="196" spans="1:5" ht="12.75" hidden="1">
      <c r="A196" s="333"/>
      <c r="B196" s="315" t="s">
        <v>211</v>
      </c>
      <c r="C196" s="183">
        <f t="shared" si="5"/>
        <v>0</v>
      </c>
      <c r="D196" s="184">
        <f>данные!D151</f>
        <v>0</v>
      </c>
      <c r="E196" s="185">
        <f>данные!E151</f>
        <v>0</v>
      </c>
    </row>
    <row r="197" spans="1:5" ht="12.75" hidden="1">
      <c r="A197" s="333"/>
      <c r="B197" s="315" t="s">
        <v>243</v>
      </c>
      <c r="C197" s="183">
        <f t="shared" si="5"/>
        <v>0</v>
      </c>
      <c r="D197" s="184">
        <f>данные!D152</f>
        <v>0</v>
      </c>
      <c r="E197" s="185">
        <f>данные!E152</f>
        <v>0</v>
      </c>
    </row>
    <row r="198" spans="1:5" ht="12.75" hidden="1">
      <c r="A198" s="333"/>
      <c r="B198" s="315" t="s">
        <v>244</v>
      </c>
      <c r="C198" s="183">
        <f t="shared" si="5"/>
        <v>0</v>
      </c>
      <c r="D198" s="184">
        <f>данные!D153</f>
        <v>0</v>
      </c>
      <c r="E198" s="185">
        <f>данные!E153</f>
        <v>0</v>
      </c>
    </row>
    <row r="199" spans="1:5" ht="12.75" hidden="1">
      <c r="A199" s="333"/>
      <c r="B199" s="315" t="s">
        <v>245</v>
      </c>
      <c r="C199" s="183">
        <f t="shared" si="5"/>
        <v>0</v>
      </c>
      <c r="D199" s="184">
        <f>данные!D154</f>
        <v>0</v>
      </c>
      <c r="E199" s="185">
        <f>данные!E154</f>
        <v>0</v>
      </c>
    </row>
    <row r="200" spans="1:5" ht="12.75" hidden="1">
      <c r="A200" s="333"/>
      <c r="B200" s="315" t="s">
        <v>246</v>
      </c>
      <c r="C200" s="183">
        <f t="shared" si="5"/>
        <v>0</v>
      </c>
      <c r="D200" s="217">
        <f>данные!D155</f>
        <v>0</v>
      </c>
      <c r="E200" s="218">
        <f>данные!E155</f>
        <v>0</v>
      </c>
    </row>
    <row r="201" spans="1:5" ht="38.25" hidden="1">
      <c r="A201" s="334" t="s">
        <v>300</v>
      </c>
      <c r="B201" s="314" t="s">
        <v>275</v>
      </c>
      <c r="C201" s="284">
        <f t="shared" si="5"/>
        <v>0</v>
      </c>
      <c r="D201" s="196">
        <f>данные!D156</f>
        <v>0</v>
      </c>
      <c r="E201" s="197">
        <f>данные!E156</f>
        <v>0</v>
      </c>
    </row>
    <row r="202" spans="1:5" ht="12.75" hidden="1">
      <c r="A202" s="335"/>
      <c r="B202" s="315" t="s">
        <v>250</v>
      </c>
      <c r="C202" s="309" t="e">
        <f>C201/C$179</f>
        <v>#DIV/0!</v>
      </c>
      <c r="D202" s="310" t="e">
        <f>D201/D$179</f>
        <v>#DIV/0!</v>
      </c>
      <c r="E202" s="311" t="e">
        <f>E201/E$179</f>
        <v>#DIV/0!</v>
      </c>
    </row>
    <row r="203" spans="1:5" ht="12.75" hidden="1">
      <c r="A203" s="333"/>
      <c r="B203" s="316" t="s">
        <v>276</v>
      </c>
      <c r="C203" s="183"/>
      <c r="D203" s="184"/>
      <c r="E203" s="185"/>
    </row>
    <row r="204" spans="1:5" ht="12.75" hidden="1">
      <c r="A204" s="333"/>
      <c r="B204" s="317" t="s">
        <v>277</v>
      </c>
      <c r="C204" s="183">
        <f>D204+E204</f>
        <v>0</v>
      </c>
      <c r="D204" s="184">
        <f>данные!D158</f>
        <v>0</v>
      </c>
      <c r="E204" s="185">
        <f>данные!E158</f>
        <v>0</v>
      </c>
    </row>
    <row r="205" spans="1:5" ht="12.75" hidden="1">
      <c r="A205" s="333"/>
      <c r="B205" s="315" t="s">
        <v>250</v>
      </c>
      <c r="C205" s="309" t="e">
        <f>C204/C$179</f>
        <v>#DIV/0!</v>
      </c>
      <c r="D205" s="310" t="e">
        <f>D204/D$179</f>
        <v>#DIV/0!</v>
      </c>
      <c r="E205" s="311" t="e">
        <f>E204/E$179</f>
        <v>#DIV/0!</v>
      </c>
    </row>
    <row r="206" spans="1:5" ht="12.75" hidden="1">
      <c r="A206" s="333"/>
      <c r="B206" s="315" t="s">
        <v>286</v>
      </c>
      <c r="C206" s="183">
        <f>данные!C159</f>
        <v>0</v>
      </c>
      <c r="D206" s="184">
        <f>данные!D159</f>
        <v>0</v>
      </c>
      <c r="E206" s="185">
        <f>данные!E159</f>
        <v>0</v>
      </c>
    </row>
    <row r="207" spans="1:5" ht="12.75" hidden="1">
      <c r="A207" s="333"/>
      <c r="B207" s="317" t="s">
        <v>242</v>
      </c>
      <c r="C207" s="183">
        <f>D207+E207</f>
        <v>0</v>
      </c>
      <c r="D207" s="184">
        <f>данные!D160</f>
        <v>0</v>
      </c>
      <c r="E207" s="185">
        <f>данные!E160</f>
        <v>0</v>
      </c>
    </row>
    <row r="208" spans="1:5" ht="12.75" hidden="1">
      <c r="A208" s="333"/>
      <c r="B208" s="315" t="s">
        <v>250</v>
      </c>
      <c r="C208" s="309" t="e">
        <f>C207/C$179</f>
        <v>#DIV/0!</v>
      </c>
      <c r="D208" s="310" t="e">
        <f>D207/D$179</f>
        <v>#DIV/0!</v>
      </c>
      <c r="E208" s="311" t="e">
        <f>E207/E$179</f>
        <v>#DIV/0!</v>
      </c>
    </row>
    <row r="209" spans="1:5" ht="12.75" hidden="1">
      <c r="A209" s="333"/>
      <c r="B209" s="315" t="s">
        <v>286</v>
      </c>
      <c r="C209" s="183">
        <f>данные!C161</f>
        <v>0</v>
      </c>
      <c r="D209" s="184">
        <f>данные!D161</f>
        <v>0</v>
      </c>
      <c r="E209" s="185">
        <f>данные!E161</f>
        <v>0</v>
      </c>
    </row>
    <row r="210" spans="1:5" ht="12.75" hidden="1">
      <c r="A210" s="333"/>
      <c r="B210" s="317" t="s">
        <v>278</v>
      </c>
      <c r="C210" s="183">
        <f>D210+E210</f>
        <v>0</v>
      </c>
      <c r="D210" s="184">
        <f>данные!D162</f>
        <v>0</v>
      </c>
      <c r="E210" s="185">
        <f>данные!E162</f>
        <v>0</v>
      </c>
    </row>
    <row r="211" spans="1:5" ht="12.75" hidden="1">
      <c r="A211" s="333"/>
      <c r="B211" s="315" t="s">
        <v>250</v>
      </c>
      <c r="C211" s="309" t="e">
        <f>C210/C$179</f>
        <v>#DIV/0!</v>
      </c>
      <c r="D211" s="310" t="e">
        <f>D210/D$179</f>
        <v>#DIV/0!</v>
      </c>
      <c r="E211" s="311" t="e">
        <f>E210/E$179</f>
        <v>#DIV/0!</v>
      </c>
    </row>
    <row r="212" spans="1:5" ht="5.25" customHeight="1" hidden="1">
      <c r="A212" s="333"/>
      <c r="B212" s="315" t="s">
        <v>286</v>
      </c>
      <c r="C212" s="183">
        <f>данные!C163</f>
        <v>0</v>
      </c>
      <c r="D212" s="184">
        <f>данные!D163</f>
        <v>0</v>
      </c>
      <c r="E212" s="185">
        <f>данные!E163</f>
        <v>0</v>
      </c>
    </row>
    <row r="213" spans="1:5" ht="12.75" hidden="1">
      <c r="A213" s="333"/>
      <c r="B213" s="317" t="s">
        <v>279</v>
      </c>
      <c r="C213" s="183">
        <f>D213+E213</f>
        <v>0</v>
      </c>
      <c r="D213" s="184">
        <f>данные!D164</f>
        <v>0</v>
      </c>
      <c r="E213" s="185">
        <f>данные!E164</f>
        <v>0</v>
      </c>
    </row>
    <row r="214" spans="1:5" ht="12.75" hidden="1">
      <c r="A214" s="333"/>
      <c r="B214" s="315" t="s">
        <v>250</v>
      </c>
      <c r="C214" s="309" t="e">
        <f>C213/C$179</f>
        <v>#DIV/0!</v>
      </c>
      <c r="D214" s="310" t="e">
        <f>D213/D$179</f>
        <v>#DIV/0!</v>
      </c>
      <c r="E214" s="311" t="e">
        <f>E213/E$179</f>
        <v>#DIV/0!</v>
      </c>
    </row>
    <row r="215" spans="1:5" ht="12.75" hidden="1">
      <c r="A215" s="333"/>
      <c r="B215" s="315" t="s">
        <v>286</v>
      </c>
      <c r="C215" s="183">
        <f>данные!C165</f>
        <v>0</v>
      </c>
      <c r="D215" s="184">
        <f>данные!D165</f>
        <v>0</v>
      </c>
      <c r="E215" s="185">
        <f>данные!E165</f>
        <v>0</v>
      </c>
    </row>
    <row r="216" spans="1:5" ht="12.75" hidden="1">
      <c r="A216" s="333"/>
      <c r="B216" s="317" t="s">
        <v>280</v>
      </c>
      <c r="C216" s="183">
        <f>D216+E216</f>
        <v>0</v>
      </c>
      <c r="D216" s="184">
        <f>данные!D166</f>
        <v>0</v>
      </c>
      <c r="E216" s="185">
        <f>данные!E166</f>
        <v>0</v>
      </c>
    </row>
    <row r="217" spans="1:5" ht="12.75" hidden="1">
      <c r="A217" s="333"/>
      <c r="B217" s="315" t="s">
        <v>250</v>
      </c>
      <c r="C217" s="309" t="e">
        <f>C216/C$179</f>
        <v>#DIV/0!</v>
      </c>
      <c r="D217" s="310" t="e">
        <f>D216/D$179</f>
        <v>#DIV/0!</v>
      </c>
      <c r="E217" s="311" t="e">
        <f>E216/E$179</f>
        <v>#DIV/0!</v>
      </c>
    </row>
    <row r="218" spans="1:5" ht="12.75" hidden="1">
      <c r="A218" s="333"/>
      <c r="B218" s="315" t="s">
        <v>286</v>
      </c>
      <c r="C218" s="183">
        <f>данные!C167</f>
        <v>0</v>
      </c>
      <c r="D218" s="184">
        <f>данные!D167</f>
        <v>0</v>
      </c>
      <c r="E218" s="185">
        <f>данные!E167</f>
        <v>0</v>
      </c>
    </row>
    <row r="219" spans="1:5" ht="12.75" hidden="1">
      <c r="A219" s="333"/>
      <c r="B219" s="317" t="s">
        <v>281</v>
      </c>
      <c r="C219" s="183">
        <f>D219+E219</f>
        <v>0</v>
      </c>
      <c r="D219" s="184">
        <f>данные!D168</f>
        <v>0</v>
      </c>
      <c r="E219" s="185">
        <f>данные!E168</f>
        <v>0</v>
      </c>
    </row>
    <row r="220" spans="1:5" ht="12.75" hidden="1">
      <c r="A220" s="333"/>
      <c r="B220" s="315" t="s">
        <v>250</v>
      </c>
      <c r="C220" s="309" t="e">
        <f>C219/C$179</f>
        <v>#DIV/0!</v>
      </c>
      <c r="D220" s="310" t="e">
        <f>D219/D$179</f>
        <v>#DIV/0!</v>
      </c>
      <c r="E220" s="311" t="e">
        <f>E219/E$179</f>
        <v>#DIV/0!</v>
      </c>
    </row>
    <row r="221" spans="1:5" ht="12.75" hidden="1">
      <c r="A221" s="333"/>
      <c r="B221" s="315" t="s">
        <v>286</v>
      </c>
      <c r="C221" s="183">
        <f>данные!C169</f>
        <v>0</v>
      </c>
      <c r="D221" s="184">
        <f>данные!D169</f>
        <v>0</v>
      </c>
      <c r="E221" s="185">
        <f>данные!E169</f>
        <v>0</v>
      </c>
    </row>
    <row r="222" spans="1:5" ht="12.75" hidden="1">
      <c r="A222" s="333"/>
      <c r="B222" s="317" t="s">
        <v>245</v>
      </c>
      <c r="C222" s="183">
        <f>D222+E222</f>
        <v>0</v>
      </c>
      <c r="D222" s="184">
        <f>данные!D170</f>
        <v>0</v>
      </c>
      <c r="E222" s="185">
        <f>данные!E170</f>
        <v>0</v>
      </c>
    </row>
    <row r="223" spans="1:5" ht="12.75" hidden="1">
      <c r="A223" s="333"/>
      <c r="B223" s="315" t="s">
        <v>250</v>
      </c>
      <c r="C223" s="309" t="e">
        <f>C222/C$179</f>
        <v>#DIV/0!</v>
      </c>
      <c r="D223" s="310" t="e">
        <f>D222/D$179</f>
        <v>#DIV/0!</v>
      </c>
      <c r="E223" s="311" t="e">
        <f>E222/E$179</f>
        <v>#DIV/0!</v>
      </c>
    </row>
    <row r="224" spans="1:5" ht="12.75" hidden="1">
      <c r="A224" s="333"/>
      <c r="B224" s="315" t="s">
        <v>286</v>
      </c>
      <c r="C224" s="183">
        <f>данные!C171</f>
        <v>0</v>
      </c>
      <c r="D224" s="184">
        <f>данные!D171</f>
        <v>0</v>
      </c>
      <c r="E224" s="185">
        <f>данные!E171</f>
        <v>0</v>
      </c>
    </row>
    <row r="225" spans="1:5" ht="12.75" hidden="1">
      <c r="A225" s="333"/>
      <c r="B225" s="317" t="s">
        <v>282</v>
      </c>
      <c r="C225" s="183">
        <f>D225+E225</f>
        <v>0</v>
      </c>
      <c r="D225" s="184">
        <f>данные!D172</f>
        <v>0</v>
      </c>
      <c r="E225" s="185">
        <f>данные!E172</f>
        <v>0</v>
      </c>
    </row>
    <row r="226" spans="1:5" ht="12.75" hidden="1">
      <c r="A226" s="333"/>
      <c r="B226" s="315" t="s">
        <v>250</v>
      </c>
      <c r="C226" s="309" t="e">
        <f>C225/C$179</f>
        <v>#DIV/0!</v>
      </c>
      <c r="D226" s="310" t="e">
        <f>D225/D$179</f>
        <v>#DIV/0!</v>
      </c>
      <c r="E226" s="311" t="e">
        <f>E225/E$179</f>
        <v>#DIV/0!</v>
      </c>
    </row>
    <row r="227" spans="1:5" ht="12.75" hidden="1">
      <c r="A227" s="333"/>
      <c r="B227" s="315" t="s">
        <v>286</v>
      </c>
      <c r="C227" s="183">
        <f>данные!C173</f>
        <v>0</v>
      </c>
      <c r="D227" s="184">
        <f>данные!D173</f>
        <v>0</v>
      </c>
      <c r="E227" s="185">
        <f>данные!E173</f>
        <v>0</v>
      </c>
    </row>
    <row r="228" spans="1:5" ht="12.75" hidden="1">
      <c r="A228" s="333"/>
      <c r="B228" s="317" t="s">
        <v>244</v>
      </c>
      <c r="C228" s="183">
        <f>D228+E228</f>
        <v>0</v>
      </c>
      <c r="D228" s="184">
        <f>данные!D174</f>
        <v>0</v>
      </c>
      <c r="E228" s="185">
        <f>данные!E174</f>
        <v>0</v>
      </c>
    </row>
    <row r="229" spans="1:5" ht="12.75" hidden="1">
      <c r="A229" s="333"/>
      <c r="B229" s="315" t="s">
        <v>250</v>
      </c>
      <c r="C229" s="309" t="e">
        <f>C228/C$179</f>
        <v>#DIV/0!</v>
      </c>
      <c r="D229" s="310" t="e">
        <f>D228/D$179</f>
        <v>#DIV/0!</v>
      </c>
      <c r="E229" s="311" t="e">
        <f>E228/E$179</f>
        <v>#DIV/0!</v>
      </c>
    </row>
    <row r="230" spans="1:5" ht="12.75" hidden="1">
      <c r="A230" s="333"/>
      <c r="B230" s="315" t="s">
        <v>286</v>
      </c>
      <c r="C230" s="183">
        <f>данные!C175</f>
        <v>0</v>
      </c>
      <c r="D230" s="184">
        <f>данные!D175</f>
        <v>0</v>
      </c>
      <c r="E230" s="185">
        <f>данные!E175</f>
        <v>0</v>
      </c>
    </row>
    <row r="231" spans="1:5" ht="12.75" hidden="1">
      <c r="A231" s="333"/>
      <c r="B231" s="317" t="s">
        <v>243</v>
      </c>
      <c r="C231" s="183">
        <f>D231+E231</f>
        <v>0</v>
      </c>
      <c r="D231" s="184">
        <f>данные!D176</f>
        <v>0</v>
      </c>
      <c r="E231" s="185">
        <f>данные!E176</f>
        <v>0</v>
      </c>
    </row>
    <row r="232" spans="1:5" ht="12.75" hidden="1">
      <c r="A232" s="333"/>
      <c r="B232" s="315" t="s">
        <v>250</v>
      </c>
      <c r="C232" s="309" t="e">
        <f>C231/C$179</f>
        <v>#DIV/0!</v>
      </c>
      <c r="D232" s="310" t="e">
        <f>D231/D$179</f>
        <v>#DIV/0!</v>
      </c>
      <c r="E232" s="311" t="e">
        <f>E231/E$179</f>
        <v>#DIV/0!</v>
      </c>
    </row>
    <row r="233" spans="1:5" ht="12.75" hidden="1">
      <c r="A233" s="333"/>
      <c r="B233" s="315" t="s">
        <v>286</v>
      </c>
      <c r="C233" s="183">
        <f>данные!C177</f>
        <v>0</v>
      </c>
      <c r="D233" s="184">
        <f>данные!D177</f>
        <v>0</v>
      </c>
      <c r="E233" s="185">
        <f>данные!E177</f>
        <v>0</v>
      </c>
    </row>
    <row r="234" spans="1:5" ht="12.75" hidden="1">
      <c r="A234" s="333"/>
      <c r="B234" s="317" t="s">
        <v>246</v>
      </c>
      <c r="C234" s="183">
        <f>D234+E234</f>
        <v>0</v>
      </c>
      <c r="D234" s="184">
        <f>данные!D178</f>
        <v>0</v>
      </c>
      <c r="E234" s="185">
        <f>данные!E178</f>
        <v>0</v>
      </c>
    </row>
    <row r="235" spans="1:5" ht="4.5" customHeight="1" hidden="1">
      <c r="A235" s="333"/>
      <c r="B235" s="315" t="s">
        <v>250</v>
      </c>
      <c r="C235" s="309" t="e">
        <f>C234/C$179</f>
        <v>#DIV/0!</v>
      </c>
      <c r="D235" s="310" t="e">
        <f>D234/D$179</f>
        <v>#DIV/0!</v>
      </c>
      <c r="E235" s="311" t="e">
        <f>E234/E$179</f>
        <v>#DIV/0!</v>
      </c>
    </row>
    <row r="236" spans="1:5" ht="12.75" hidden="1">
      <c r="A236" s="333"/>
      <c r="B236" s="315" t="s">
        <v>286</v>
      </c>
      <c r="C236" s="183">
        <f>данные!C179</f>
        <v>0</v>
      </c>
      <c r="D236" s="184">
        <f>данные!D179</f>
        <v>0</v>
      </c>
      <c r="E236" s="185">
        <f>данные!E179</f>
        <v>0</v>
      </c>
    </row>
    <row r="237" spans="1:5" ht="12.75" hidden="1">
      <c r="A237" s="333"/>
      <c r="B237" s="317" t="s">
        <v>283</v>
      </c>
      <c r="C237" s="183">
        <f>D237+E237</f>
        <v>0</v>
      </c>
      <c r="D237" s="184">
        <f>данные!D180</f>
        <v>0</v>
      </c>
      <c r="E237" s="185">
        <f>данные!E180</f>
        <v>0</v>
      </c>
    </row>
    <row r="238" spans="1:5" ht="12.75" hidden="1">
      <c r="A238" s="333"/>
      <c r="B238" s="315" t="s">
        <v>250</v>
      </c>
      <c r="C238" s="309" t="e">
        <f>C237/C$179</f>
        <v>#DIV/0!</v>
      </c>
      <c r="D238" s="310" t="e">
        <f>D237/D$179</f>
        <v>#DIV/0!</v>
      </c>
      <c r="E238" s="311" t="e">
        <f>E237/E$179</f>
        <v>#DIV/0!</v>
      </c>
    </row>
    <row r="239" spans="1:5" ht="12.75" hidden="1">
      <c r="A239" s="333"/>
      <c r="B239" s="315" t="s">
        <v>286</v>
      </c>
      <c r="C239" s="183">
        <f>данные!C181</f>
        <v>0</v>
      </c>
      <c r="D239" s="184">
        <f>данные!D181</f>
        <v>0</v>
      </c>
      <c r="E239" s="185">
        <f>данные!E181</f>
        <v>0</v>
      </c>
    </row>
    <row r="240" spans="1:5" ht="12.75" hidden="1">
      <c r="A240" s="333"/>
      <c r="B240" s="317" t="s">
        <v>284</v>
      </c>
      <c r="C240" s="183">
        <f>D240+E240</f>
        <v>0</v>
      </c>
      <c r="D240" s="184">
        <f>данные!D182</f>
        <v>0</v>
      </c>
      <c r="E240" s="185">
        <f>данные!E182</f>
        <v>0</v>
      </c>
    </row>
    <row r="241" spans="1:5" ht="12.75" hidden="1">
      <c r="A241" s="333"/>
      <c r="B241" s="315" t="s">
        <v>250</v>
      </c>
      <c r="C241" s="309" t="e">
        <f>C240/C$179</f>
        <v>#DIV/0!</v>
      </c>
      <c r="D241" s="310" t="e">
        <f>D240/D$179</f>
        <v>#DIV/0!</v>
      </c>
      <c r="E241" s="311" t="e">
        <f>E240/E$179</f>
        <v>#DIV/0!</v>
      </c>
    </row>
    <row r="242" spans="1:5" ht="12.75" hidden="1">
      <c r="A242" s="333"/>
      <c r="B242" s="315" t="s">
        <v>286</v>
      </c>
      <c r="C242" s="183">
        <f>данные!C183</f>
        <v>0</v>
      </c>
      <c r="D242" s="184">
        <f>данные!D183</f>
        <v>0</v>
      </c>
      <c r="E242" s="185">
        <f>данные!E183</f>
        <v>0</v>
      </c>
    </row>
    <row r="243" spans="1:5" ht="12.75" hidden="1">
      <c r="A243" s="333"/>
      <c r="B243" s="317" t="s">
        <v>285</v>
      </c>
      <c r="C243" s="183">
        <f>D243+E243</f>
        <v>0</v>
      </c>
      <c r="D243" s="184">
        <f>данные!D184</f>
        <v>0</v>
      </c>
      <c r="E243" s="185">
        <f>данные!E184</f>
        <v>0</v>
      </c>
    </row>
    <row r="244" spans="1:5" ht="12.75" hidden="1">
      <c r="A244" s="333"/>
      <c r="B244" s="315" t="s">
        <v>250</v>
      </c>
      <c r="C244" s="309" t="e">
        <f>C243/C$179</f>
        <v>#DIV/0!</v>
      </c>
      <c r="D244" s="310" t="e">
        <f>D243/D$179</f>
        <v>#DIV/0!</v>
      </c>
      <c r="E244" s="311" t="e">
        <f>E243/E$179</f>
        <v>#DIV/0!</v>
      </c>
    </row>
    <row r="245" spans="1:5" ht="12.75" hidden="1">
      <c r="A245" s="333"/>
      <c r="B245" s="315" t="s">
        <v>286</v>
      </c>
      <c r="C245" s="183">
        <f>данные!C185</f>
        <v>0</v>
      </c>
      <c r="D245" s="184">
        <f>данные!D185</f>
        <v>0</v>
      </c>
      <c r="E245" s="185">
        <f>данные!E185</f>
        <v>0</v>
      </c>
    </row>
    <row r="246" spans="1:5" ht="12.75" hidden="1">
      <c r="A246" s="333"/>
      <c r="B246" s="317" t="s">
        <v>87</v>
      </c>
      <c r="C246" s="183">
        <f>D246+E246</f>
        <v>0</v>
      </c>
      <c r="D246" s="184">
        <f>данные!D186</f>
        <v>0</v>
      </c>
      <c r="E246" s="185">
        <f>данные!E186</f>
        <v>0</v>
      </c>
    </row>
    <row r="247" spans="1:5" ht="12.75" hidden="1">
      <c r="A247" s="336"/>
      <c r="B247" s="318" t="s">
        <v>250</v>
      </c>
      <c r="C247" s="304" t="e">
        <f>C246/C$179</f>
        <v>#DIV/0!</v>
      </c>
      <c r="D247" s="305" t="e">
        <f>D246/D$179</f>
        <v>#DIV/0!</v>
      </c>
      <c r="E247" s="306" t="e">
        <f>E246/E$179</f>
        <v>#DIV/0!</v>
      </c>
    </row>
    <row r="248" spans="1:5" ht="36.75" customHeight="1" hidden="1">
      <c r="A248" s="335" t="s">
        <v>301</v>
      </c>
      <c r="B248" s="300" t="s">
        <v>154</v>
      </c>
      <c r="C248" s="201">
        <f>D248+E248</f>
        <v>0</v>
      </c>
      <c r="D248" s="202">
        <f>данные!D187</f>
        <v>0</v>
      </c>
      <c r="E248" s="203">
        <f>данные!E187</f>
        <v>0</v>
      </c>
    </row>
    <row r="249" spans="1:5" ht="25.5" hidden="1">
      <c r="A249" s="335"/>
      <c r="B249" s="301" t="s">
        <v>241</v>
      </c>
      <c r="C249" s="201">
        <f>D249+E249</f>
        <v>0</v>
      </c>
      <c r="D249" s="202">
        <f>данные!D188</f>
        <v>0</v>
      </c>
      <c r="E249" s="204">
        <f>данные!E188</f>
        <v>0</v>
      </c>
    </row>
    <row r="250" spans="1:5" ht="12.75" hidden="1">
      <c r="A250" s="335"/>
      <c r="B250" s="303" t="s">
        <v>251</v>
      </c>
      <c r="C250" s="304" t="e">
        <f>C249/C248</f>
        <v>#DIV/0!</v>
      </c>
      <c r="D250" s="305" t="e">
        <f>D249/D248</f>
        <v>#DIV/0!</v>
      </c>
      <c r="E250" s="305" t="e">
        <f>E249/E248</f>
        <v>#DIV/0!</v>
      </c>
    </row>
    <row r="251" spans="1:5" ht="12.75" hidden="1">
      <c r="A251" s="334" t="s">
        <v>302</v>
      </c>
      <c r="B251" s="307" t="s">
        <v>252</v>
      </c>
      <c r="C251" s="319"/>
      <c r="D251" s="320"/>
      <c r="E251" s="321"/>
    </row>
    <row r="252" spans="1:5" ht="25.5" hidden="1">
      <c r="A252" s="333"/>
      <c r="B252" s="252" t="s">
        <v>253</v>
      </c>
      <c r="C252" s="201">
        <f>D252+E252</f>
        <v>0</v>
      </c>
      <c r="D252" s="202">
        <f>данные!D190</f>
        <v>0</v>
      </c>
      <c r="E252" s="204">
        <f>данные!E190</f>
        <v>0</v>
      </c>
    </row>
    <row r="253" spans="1:5" ht="25.5" hidden="1">
      <c r="A253" s="333"/>
      <c r="B253" s="308" t="s">
        <v>256</v>
      </c>
      <c r="C253" s="309" t="e">
        <f>C252/C248</f>
        <v>#DIV/0!</v>
      </c>
      <c r="D253" s="310" t="e">
        <f>D252/D248</f>
        <v>#DIV/0!</v>
      </c>
      <c r="E253" s="311" t="e">
        <f>E252/E248</f>
        <v>#DIV/0!</v>
      </c>
    </row>
    <row r="254" spans="1:5" ht="12.75" hidden="1">
      <c r="A254" s="333"/>
      <c r="B254" s="252" t="s">
        <v>254</v>
      </c>
      <c r="C254" s="201">
        <f>D254+E254</f>
        <v>0</v>
      </c>
      <c r="D254" s="202">
        <f>данные!D191</f>
        <v>0</v>
      </c>
      <c r="E254" s="204">
        <f>данные!E191</f>
        <v>0</v>
      </c>
    </row>
    <row r="255" spans="1:5" ht="12.75" hidden="1">
      <c r="A255" s="333"/>
      <c r="B255" s="308" t="s">
        <v>117</v>
      </c>
      <c r="C255" s="309" t="e">
        <f>C254/C252</f>
        <v>#DIV/0!</v>
      </c>
      <c r="D255" s="310" t="e">
        <f>D254/D252</f>
        <v>#DIV/0!</v>
      </c>
      <c r="E255" s="311" t="e">
        <f>E254/E252</f>
        <v>#DIV/0!</v>
      </c>
    </row>
    <row r="256" spans="1:5" ht="12.75" hidden="1">
      <c r="A256" s="333"/>
      <c r="B256" s="252" t="s">
        <v>255</v>
      </c>
      <c r="C256" s="323"/>
      <c r="D256" s="199"/>
      <c r="E256" s="200"/>
    </row>
    <row r="257" spans="1:5" ht="12.75" hidden="1">
      <c r="A257" s="245"/>
      <c r="B257" s="308" t="s">
        <v>119</v>
      </c>
      <c r="C257" s="201">
        <f>D257+E257</f>
        <v>0</v>
      </c>
      <c r="D257" s="202">
        <f>данные!D193</f>
        <v>0</v>
      </c>
      <c r="E257" s="204">
        <f>данные!E193</f>
        <v>0</v>
      </c>
    </row>
    <row r="258" spans="1:5" ht="25.5" hidden="1">
      <c r="A258" s="337"/>
      <c r="B258" s="324" t="s">
        <v>117</v>
      </c>
      <c r="C258" s="309" t="e">
        <f>C257/C252</f>
        <v>#DIV/0!</v>
      </c>
      <c r="D258" s="310" t="e">
        <f>D257/D252</f>
        <v>#DIV/0!</v>
      </c>
      <c r="E258" s="311" t="e">
        <f>E257/E252</f>
        <v>#DIV/0!</v>
      </c>
    </row>
    <row r="259" spans="1:5" ht="12.75" hidden="1">
      <c r="A259" s="337"/>
      <c r="B259" s="308" t="s">
        <v>120</v>
      </c>
      <c r="C259" s="201">
        <f>D259+E259</f>
        <v>0</v>
      </c>
      <c r="D259" s="202">
        <f>данные!D194</f>
        <v>0</v>
      </c>
      <c r="E259" s="204">
        <f>данные!E194</f>
        <v>0</v>
      </c>
    </row>
    <row r="260" spans="1:5" ht="25.5" hidden="1">
      <c r="A260" s="337"/>
      <c r="B260" s="324" t="s">
        <v>117</v>
      </c>
      <c r="C260" s="309" t="e">
        <f>C259/C252</f>
        <v>#DIV/0!</v>
      </c>
      <c r="D260" s="310" t="e">
        <f>D259/D252</f>
        <v>#DIV/0!</v>
      </c>
      <c r="E260" s="311" t="e">
        <f>E259/E252</f>
        <v>#DIV/0!</v>
      </c>
    </row>
    <row r="261" spans="1:5" ht="12.75" hidden="1">
      <c r="A261" s="337"/>
      <c r="B261" s="252" t="s">
        <v>118</v>
      </c>
      <c r="C261" s="201">
        <f>D261+E261</f>
        <v>0</v>
      </c>
      <c r="D261" s="202">
        <f>данные!D195</f>
        <v>0</v>
      </c>
      <c r="E261" s="204">
        <f>данные!E195</f>
        <v>0</v>
      </c>
    </row>
    <row r="262" spans="1:5" ht="25.5" hidden="1">
      <c r="A262" s="337"/>
      <c r="B262" s="308" t="s">
        <v>256</v>
      </c>
      <c r="C262" s="304" t="e">
        <f>C261/C248</f>
        <v>#DIV/0!</v>
      </c>
      <c r="D262" s="305" t="e">
        <f>D261/D248</f>
        <v>#DIV/0!</v>
      </c>
      <c r="E262" s="306" t="e">
        <f>E261/E248</f>
        <v>#DIV/0!</v>
      </c>
    </row>
    <row r="263" spans="1:5" ht="27" customHeight="1" hidden="1">
      <c r="A263" s="338" t="s">
        <v>303</v>
      </c>
      <c r="B263" s="314" t="s">
        <v>287</v>
      </c>
      <c r="C263" s="325">
        <f>D263+E263</f>
        <v>0</v>
      </c>
      <c r="D263" s="205">
        <f>данные!D196</f>
        <v>0</v>
      </c>
      <c r="E263" s="203">
        <f>данные!E196</f>
        <v>0</v>
      </c>
    </row>
    <row r="264" spans="1:5" ht="12.75" hidden="1">
      <c r="A264" s="337"/>
      <c r="B264" s="315" t="s">
        <v>251</v>
      </c>
      <c r="C264" s="201" t="e">
        <f>C263/C$248</f>
        <v>#DIV/0!</v>
      </c>
      <c r="D264" s="202" t="e">
        <f>D263/D$248</f>
        <v>#DIV/0!</v>
      </c>
      <c r="E264" s="204" t="e">
        <f>E263/E$248</f>
        <v>#DIV/0!</v>
      </c>
    </row>
    <row r="265" spans="1:5" ht="12.75" hidden="1">
      <c r="A265" s="337"/>
      <c r="B265" s="316" t="s">
        <v>276</v>
      </c>
      <c r="C265" s="201"/>
      <c r="D265" s="202"/>
      <c r="E265" s="204"/>
    </row>
    <row r="266" spans="1:5" ht="12.75" hidden="1">
      <c r="A266" s="337"/>
      <c r="B266" s="317" t="s">
        <v>285</v>
      </c>
      <c r="C266" s="201">
        <f>D266+E266</f>
        <v>0</v>
      </c>
      <c r="D266" s="202">
        <f>данные!D198</f>
        <v>0</v>
      </c>
      <c r="E266" s="204">
        <f>данные!E198</f>
        <v>0</v>
      </c>
    </row>
    <row r="267" spans="1:5" ht="12.75" hidden="1">
      <c r="A267" s="337"/>
      <c r="B267" s="315" t="s">
        <v>251</v>
      </c>
      <c r="C267" s="201" t="e">
        <f>C266/C$248</f>
        <v>#DIV/0!</v>
      </c>
      <c r="D267" s="202" t="e">
        <f>D266/D$248</f>
        <v>#DIV/0!</v>
      </c>
      <c r="E267" s="204" t="e">
        <f>E266/E$248</f>
        <v>#DIV/0!</v>
      </c>
    </row>
    <row r="268" spans="1:5" ht="12.75" hidden="1">
      <c r="A268" s="337"/>
      <c r="B268" s="315" t="s">
        <v>286</v>
      </c>
      <c r="C268" s="201">
        <f>данные!C199</f>
        <v>0</v>
      </c>
      <c r="D268" s="202">
        <f>данные!D199</f>
        <v>0</v>
      </c>
      <c r="E268" s="204">
        <f>данные!E199</f>
        <v>0</v>
      </c>
    </row>
    <row r="269" spans="1:5" ht="12.75" hidden="1">
      <c r="A269" s="337"/>
      <c r="B269" s="317" t="s">
        <v>284</v>
      </c>
      <c r="C269" s="201">
        <f>D269+E269</f>
        <v>0</v>
      </c>
      <c r="D269" s="202">
        <f>данные!D200</f>
        <v>0</v>
      </c>
      <c r="E269" s="204">
        <f>данные!E200</f>
        <v>0</v>
      </c>
    </row>
    <row r="270" spans="1:5" ht="12.75" hidden="1">
      <c r="A270" s="337"/>
      <c r="B270" s="315" t="s">
        <v>251</v>
      </c>
      <c r="C270" s="201" t="e">
        <f>C269/C$248</f>
        <v>#DIV/0!</v>
      </c>
      <c r="D270" s="202" t="e">
        <f>D269/D$248</f>
        <v>#DIV/0!</v>
      </c>
      <c r="E270" s="204" t="e">
        <f>E269/E$248</f>
        <v>#DIV/0!</v>
      </c>
    </row>
    <row r="271" spans="1:5" ht="12.75" hidden="1">
      <c r="A271" s="337"/>
      <c r="B271" s="315" t="s">
        <v>286</v>
      </c>
      <c r="C271" s="201">
        <f>данные!C201</f>
        <v>0</v>
      </c>
      <c r="D271" s="202">
        <f>данные!D201</f>
        <v>0</v>
      </c>
      <c r="E271" s="204">
        <f>данные!E201</f>
        <v>0</v>
      </c>
    </row>
    <row r="272" spans="1:5" ht="12.75" hidden="1">
      <c r="A272" s="337"/>
      <c r="B272" s="317" t="s">
        <v>288</v>
      </c>
      <c r="C272" s="201">
        <f>D272+E272</f>
        <v>0</v>
      </c>
      <c r="D272" s="202">
        <f>данные!D202</f>
        <v>0</v>
      </c>
      <c r="E272" s="204">
        <f>данные!E202</f>
        <v>0</v>
      </c>
    </row>
    <row r="273" spans="1:5" ht="12.75" hidden="1">
      <c r="A273" s="337"/>
      <c r="B273" s="315" t="s">
        <v>251</v>
      </c>
      <c r="C273" s="201" t="e">
        <f>C272/C$248</f>
        <v>#DIV/0!</v>
      </c>
      <c r="D273" s="202" t="e">
        <f>D272/D$248</f>
        <v>#DIV/0!</v>
      </c>
      <c r="E273" s="204" t="e">
        <f>E272/E$248</f>
        <v>#DIV/0!</v>
      </c>
    </row>
    <row r="274" spans="1:5" ht="12.75" hidden="1">
      <c r="A274" s="337"/>
      <c r="B274" s="315" t="s">
        <v>286</v>
      </c>
      <c r="C274" s="201">
        <f>данные!C203</f>
        <v>0</v>
      </c>
      <c r="D274" s="202">
        <f>данные!D203</f>
        <v>0</v>
      </c>
      <c r="E274" s="204">
        <f>данные!E203</f>
        <v>0</v>
      </c>
    </row>
    <row r="275" spans="1:5" ht="12.75" hidden="1">
      <c r="A275" s="337"/>
      <c r="B275" s="317" t="s">
        <v>289</v>
      </c>
      <c r="C275" s="201">
        <f>D275+E275</f>
        <v>0</v>
      </c>
      <c r="D275" s="202">
        <f>данные!D204</f>
        <v>0</v>
      </c>
      <c r="E275" s="204">
        <f>данные!E204</f>
        <v>0</v>
      </c>
    </row>
    <row r="276" spans="1:5" ht="12.75" hidden="1">
      <c r="A276" s="337"/>
      <c r="B276" s="315" t="s">
        <v>251</v>
      </c>
      <c r="C276" s="201" t="e">
        <f>C275/C$248</f>
        <v>#DIV/0!</v>
      </c>
      <c r="D276" s="202" t="e">
        <f>D275/D$248</f>
        <v>#DIV/0!</v>
      </c>
      <c r="E276" s="204" t="e">
        <f>E275/E$248</f>
        <v>#DIV/0!</v>
      </c>
    </row>
    <row r="277" spans="1:5" ht="12.75" hidden="1">
      <c r="A277" s="337"/>
      <c r="B277" s="315" t="s">
        <v>286</v>
      </c>
      <c r="C277" s="201">
        <f>данные!C205</f>
        <v>0</v>
      </c>
      <c r="D277" s="202">
        <f>данные!D205</f>
        <v>0</v>
      </c>
      <c r="E277" s="204">
        <f>данные!E205</f>
        <v>0</v>
      </c>
    </row>
    <row r="278" spans="1:5" ht="12.75" hidden="1">
      <c r="A278" s="337"/>
      <c r="B278" s="317" t="s">
        <v>87</v>
      </c>
      <c r="C278" s="201">
        <f>D278+E278</f>
        <v>0</v>
      </c>
      <c r="D278" s="202">
        <f>данные!D206</f>
        <v>0</v>
      </c>
      <c r="E278" s="204">
        <f>данные!E206</f>
        <v>0</v>
      </c>
    </row>
    <row r="279" spans="1:5" ht="13.5" hidden="1" thickBot="1">
      <c r="A279" s="339"/>
      <c r="B279" s="340" t="s">
        <v>251</v>
      </c>
      <c r="C279" s="327" t="e">
        <f>C278/C$248</f>
        <v>#DIV/0!</v>
      </c>
      <c r="D279" s="328" t="e">
        <f>D278/D$248</f>
        <v>#DIV/0!</v>
      </c>
      <c r="E279" s="329" t="e">
        <f>E278/E$248</f>
        <v>#DIV/0!</v>
      </c>
    </row>
    <row r="280" spans="1:5" ht="12.75">
      <c r="A280" s="341"/>
      <c r="B280" s="299"/>
      <c r="C280" s="201"/>
      <c r="D280" s="202"/>
      <c r="E280" s="204"/>
    </row>
    <row r="281" spans="1:5" ht="15.75">
      <c r="A281" s="342" t="s">
        <v>18</v>
      </c>
      <c r="B281" s="343" t="s">
        <v>36</v>
      </c>
      <c r="C281" s="201"/>
      <c r="D281" s="202"/>
      <c r="E281" s="204"/>
    </row>
    <row r="282" spans="1:5" ht="90" customHeight="1">
      <c r="A282" s="342"/>
      <c r="B282" s="344" t="s">
        <v>315</v>
      </c>
      <c r="C282" s="201"/>
      <c r="D282" s="202"/>
      <c r="E282" s="204"/>
    </row>
    <row r="283" spans="1:5" ht="15.75">
      <c r="A283" s="341"/>
      <c r="B283" s="345" t="s">
        <v>350</v>
      </c>
      <c r="C283" s="201"/>
      <c r="D283" s="202"/>
      <c r="E283" s="204"/>
    </row>
    <row r="284" spans="1:5" ht="12.75">
      <c r="A284" s="341"/>
      <c r="B284" s="299"/>
      <c r="C284" s="201"/>
      <c r="D284" s="202"/>
      <c r="E284" s="204"/>
    </row>
    <row r="285" spans="1:5" ht="25.5">
      <c r="A285" s="302" t="s">
        <v>21</v>
      </c>
      <c r="B285" s="346" t="s">
        <v>320</v>
      </c>
      <c r="C285" s="304">
        <f>данные!C213/данные!C212</f>
        <v>0.47199170124481327</v>
      </c>
      <c r="D285" s="305" t="e">
        <f>данные!D213/данные!D212</f>
        <v>#DIV/0!</v>
      </c>
      <c r="E285" s="306">
        <f>данные!E213/данные!E212</f>
        <v>0.47199170124481327</v>
      </c>
    </row>
    <row r="286" spans="1:5" ht="25.5">
      <c r="A286" s="347" t="s">
        <v>22</v>
      </c>
      <c r="B286" s="348" t="s">
        <v>321</v>
      </c>
      <c r="C286" s="395">
        <f>данные!C214/данные!C212</f>
        <v>0.9979253112033195</v>
      </c>
      <c r="D286" s="396" t="e">
        <f>данные!D214/данные!D212</f>
        <v>#DIV/0!</v>
      </c>
      <c r="E286" s="397">
        <f>данные!E214/данные!E212</f>
        <v>0.9979253112033195</v>
      </c>
    </row>
    <row r="287" spans="1:5" ht="12.75">
      <c r="A287" s="313" t="s">
        <v>23</v>
      </c>
      <c r="B287" s="349" t="s">
        <v>322</v>
      </c>
      <c r="C287" s="325"/>
      <c r="D287" s="205"/>
      <c r="E287" s="203"/>
    </row>
    <row r="288" spans="1:5" ht="38.25">
      <c r="A288" s="350"/>
      <c r="B288" s="351" t="s">
        <v>61</v>
      </c>
      <c r="C288" s="309">
        <f>данные!C216/данные!C$215</f>
        <v>0.6356275303643725</v>
      </c>
      <c r="D288" s="310" t="e">
        <f>данные!D216/данные!D$215</f>
        <v>#DIV/0!</v>
      </c>
      <c r="E288" s="311">
        <f>данные!E216/данные!E$215</f>
        <v>0.6356275303643725</v>
      </c>
    </row>
    <row r="289" spans="1:5" ht="38.25">
      <c r="A289" s="352"/>
      <c r="B289" s="351" t="s">
        <v>62</v>
      </c>
      <c r="C289" s="309">
        <f>данные!C217/данные!C$215</f>
        <v>0.9919028340080972</v>
      </c>
      <c r="D289" s="310" t="e">
        <f>данные!D217/данные!D$215</f>
        <v>#DIV/0!</v>
      </c>
      <c r="E289" s="311">
        <f>данные!E217/данные!E$215</f>
        <v>0.9919028340080972</v>
      </c>
    </row>
    <row r="290" spans="1:5" ht="12.75">
      <c r="A290" s="341" t="s">
        <v>365</v>
      </c>
      <c r="B290" s="353" t="s">
        <v>63</v>
      </c>
      <c r="C290" s="201"/>
      <c r="D290" s="202"/>
      <c r="E290" s="204"/>
    </row>
    <row r="291" spans="2:5" ht="12.75">
      <c r="B291" s="354" t="s">
        <v>37</v>
      </c>
      <c r="C291" s="398">
        <f>(2*данные!C219+3*данные!C231+4*данные!C243+5*данные!C255)/(данные!C255+данные!C243+данные!C231+данные!C219)</f>
        <v>3.8218623481781377</v>
      </c>
      <c r="D291" s="399" t="e">
        <f>(2*данные!D219+3*данные!D231+4*данные!D243+5*данные!D255)/(данные!D255+данные!D243+данные!D231+данные!D219)</f>
        <v>#DIV/0!</v>
      </c>
      <c r="E291" s="400">
        <f>(2*данные!E219+3*данные!E231+4*данные!E243+5*данные!E255)/(данные!E255+данные!E243+данные!E231+данные!E219)</f>
        <v>3.8218623481781377</v>
      </c>
    </row>
    <row r="292" spans="1:5" ht="12.75">
      <c r="A292" s="341"/>
      <c r="B292" s="354" t="s">
        <v>38</v>
      </c>
      <c r="C292" s="398">
        <f>(2*данные!C220+3*данные!C232+4*данные!C244+5*данные!C256)/(данные!C256+данные!C244+данные!C232+данные!C220)</f>
        <v>3.91497975708502</v>
      </c>
      <c r="D292" s="399" t="e">
        <f>(2*данные!D220+3*данные!D232+4*данные!D244+5*данные!D256)/(данные!D256+данные!D244+данные!D232+данные!D220)</f>
        <v>#DIV/0!</v>
      </c>
      <c r="E292" s="400">
        <f>(2*данные!E220+3*данные!E232+4*данные!E244+5*данные!E256)/(данные!E256+данные!E244+данные!E232+данные!E220)</f>
        <v>3.91497975708502</v>
      </c>
    </row>
    <row r="293" spans="1:5" ht="12.75">
      <c r="A293" s="341"/>
      <c r="B293" s="354" t="s">
        <v>39</v>
      </c>
      <c r="C293" s="398">
        <f>(2*данные!C221+3*данные!C233+4*данные!C245+5*данные!C257)/(данные!C257+данные!C245+данные!C233+данные!C221)</f>
        <v>4.3562753036437245</v>
      </c>
      <c r="D293" s="399" t="e">
        <f>(2*данные!D221+3*данные!D233+4*данные!D245+5*данные!D257)/(данные!D257+данные!D245+данные!D233+данные!D221)</f>
        <v>#DIV/0!</v>
      </c>
      <c r="E293" s="400">
        <f>(2*данные!E221+3*данные!E233+4*данные!E245+5*данные!E257)/(данные!E257+данные!E245+данные!E233+данные!E221)</f>
        <v>4.3562753036437245</v>
      </c>
    </row>
    <row r="294" spans="1:5" ht="25.5">
      <c r="A294" s="341"/>
      <c r="B294" s="355" t="s">
        <v>64</v>
      </c>
      <c r="C294" s="398">
        <f>(2*данные!C222+3*данные!C234+4*данные!C246+5*данные!C258)/(данные!C258+данные!C246+данные!C234+данные!C222)</f>
        <v>4.299595141700405</v>
      </c>
      <c r="D294" s="399" t="e">
        <f>(2*данные!D222+3*данные!D234+4*данные!D246+5*данные!D258)/(данные!D258+данные!D246+данные!D234+данные!D222)</f>
        <v>#DIV/0!</v>
      </c>
      <c r="E294" s="400">
        <f>(2*данные!E222+3*данные!E234+4*данные!E246+5*данные!E258)/(данные!E258+данные!E246+данные!E234+данные!E222)</f>
        <v>4.299595141700405</v>
      </c>
    </row>
    <row r="295" spans="1:5" ht="12.75">
      <c r="A295" s="341"/>
      <c r="B295" s="354" t="s">
        <v>40</v>
      </c>
      <c r="C295" s="398">
        <f>(2*данные!C223+3*данные!C235+4*данные!C247+5*данные!C259)/(данные!C259+данные!C247+данные!C235+данные!C223)</f>
        <v>4.037433155080214</v>
      </c>
      <c r="D295" s="399" t="e">
        <f>(2*данные!D223+3*данные!D235+4*данные!D247+5*данные!D259)/(данные!D259+данные!D247+данные!D235+данные!D223)</f>
        <v>#DIV/0!</v>
      </c>
      <c r="E295" s="400">
        <f>(2*данные!E223+3*данные!E235+4*данные!E247+5*данные!E259)/(данные!E259+данные!E247+данные!E235+данные!E223)</f>
        <v>4.037433155080214</v>
      </c>
    </row>
    <row r="296" spans="1:5" ht="12.75">
      <c r="A296" s="341"/>
      <c r="B296" s="354" t="s">
        <v>41</v>
      </c>
      <c r="C296" s="398">
        <f>(2*данные!C224+3*данные!C236+4*данные!C248+5*данные!C260)/(данные!C260+данные!C248+данные!C236+данные!C224)</f>
        <v>4.066666666666666</v>
      </c>
      <c r="D296" s="399" t="e">
        <f>(2*данные!D224+3*данные!D236+4*данные!D248+5*данные!D260)/(данные!D260+данные!D248+данные!D236+данные!D224)</f>
        <v>#DIV/0!</v>
      </c>
      <c r="E296" s="400">
        <f>(2*данные!E224+3*данные!E236+4*данные!E248+5*данные!E260)/(данные!E260+данные!E248+данные!E236+данные!E224)</f>
        <v>4.066666666666666</v>
      </c>
    </row>
    <row r="297" spans="1:5" ht="12.75">
      <c r="A297" s="341"/>
      <c r="B297" s="354" t="s">
        <v>42</v>
      </c>
      <c r="C297" s="398" t="e">
        <f>(2*данные!C225+3*данные!C237+4*данные!C249+5*данные!C261)/(данные!C261+данные!C249+данные!C237+данные!C225)</f>
        <v>#DIV/0!</v>
      </c>
      <c r="D297" s="399" t="e">
        <f>(2*данные!D225+3*данные!D237+4*данные!D249+5*данные!D261)/(данные!D261+данные!D249+данные!D237+данные!D225)</f>
        <v>#DIV/0!</v>
      </c>
      <c r="E297" s="400" t="e">
        <f>(2*данные!E225+3*данные!E237+4*данные!E249+5*данные!E261)/(данные!E261+данные!E249+данные!E237+данные!E225)</f>
        <v>#DIV/0!</v>
      </c>
    </row>
    <row r="298" spans="1:5" ht="12.75">
      <c r="A298" s="341"/>
      <c r="B298" s="354" t="s">
        <v>67</v>
      </c>
      <c r="C298" s="398">
        <f>(2*данные!C226+3*данные!C238+4*данные!C250+5*данные!C262)/(данные!C262+данные!C250+данные!C238+данные!C226)</f>
        <v>4.708502024291498</v>
      </c>
      <c r="D298" s="399" t="e">
        <f>(2*данные!D226+3*данные!D238+4*данные!D250+5*данные!D262)/(данные!D262+данные!D250+данные!D238+данные!D226)</f>
        <v>#DIV/0!</v>
      </c>
      <c r="E298" s="400">
        <f>(2*данные!E226+3*данные!E238+4*данные!E250+5*данные!E262)/(данные!E262+данные!E250+данные!E238+данные!E226)</f>
        <v>4.708502024291498</v>
      </c>
    </row>
    <row r="299" spans="1:5" ht="12.75">
      <c r="A299" s="341"/>
      <c r="B299" s="354" t="s">
        <v>68</v>
      </c>
      <c r="C299" s="398">
        <f>(2*данные!C227+3*данные!C239+4*данные!C251+5*данные!C263)/(данные!C263+данные!C251+данные!C239+данные!C227)</f>
        <v>4.769230769230769</v>
      </c>
      <c r="D299" s="399" t="e">
        <f>(2*данные!D227+3*данные!D239+4*данные!D251+5*данные!D263)/(данные!D263+данные!D251+данные!D239+данные!D227)</f>
        <v>#DIV/0!</v>
      </c>
      <c r="E299" s="400">
        <f>(2*данные!E227+3*данные!E239+4*данные!E251+5*данные!E263)/(данные!E263+данные!E251+данные!E239+данные!E227)</f>
        <v>4.769230769230769</v>
      </c>
    </row>
    <row r="300" spans="1:5" ht="12.75">
      <c r="A300" s="341"/>
      <c r="B300" s="354" t="s">
        <v>69</v>
      </c>
      <c r="C300" s="398">
        <f>(2*данные!C228+3*данные!C240+4*данные!C252+5*данные!C264)/(данные!C264+данные!C252+данные!C240+данные!C228)</f>
        <v>4.5910931174089065</v>
      </c>
      <c r="D300" s="399" t="e">
        <f>(2*данные!D228+3*данные!D240+4*данные!D252+5*данные!D264)/(данные!D264+данные!D252+данные!D240+данные!D228)</f>
        <v>#DIV/0!</v>
      </c>
      <c r="E300" s="400">
        <f>(2*данные!E228+3*данные!E240+4*данные!E252+5*данные!E264)/(данные!E264+данные!E252+данные!E240+данные!E228)</f>
        <v>4.5910931174089065</v>
      </c>
    </row>
    <row r="301" spans="1:5" ht="12.75">
      <c r="A301" s="341"/>
      <c r="B301" s="354" t="s">
        <v>70</v>
      </c>
      <c r="C301" s="398">
        <f>(2*данные!C229+3*данные!C241+4*данные!C253+5*данные!C265)/(данные!C265+данные!C253+данные!C241+данные!C229)</f>
        <v>4.846153846153846</v>
      </c>
      <c r="D301" s="399" t="e">
        <f>(2*данные!D229+3*данные!D241+4*данные!D253+5*данные!D265)/(данные!D265+данные!D253+данные!D241+данные!D229)</f>
        <v>#DIV/0!</v>
      </c>
      <c r="E301" s="400">
        <f>(2*данные!E229+3*данные!E241+4*данные!E253+5*данные!E265)/(данные!E265+данные!E253+данные!E241+данные!E229)</f>
        <v>4.846153846153846</v>
      </c>
    </row>
    <row r="302" spans="1:5" ht="12.75">
      <c r="A302" s="341" t="s">
        <v>366</v>
      </c>
      <c r="B302" s="353" t="s">
        <v>65</v>
      </c>
      <c r="C302" s="201"/>
      <c r="D302" s="202"/>
      <c r="E302" s="204"/>
    </row>
    <row r="303" spans="2:5" ht="12.75">
      <c r="B303" s="354" t="s">
        <v>37</v>
      </c>
      <c r="C303" s="309">
        <f>(данные!C243+данные!C255)/данные!G219</f>
        <v>0.7044534412955465</v>
      </c>
      <c r="D303" s="310" t="e">
        <f>(данные!D243+данные!D255)/данные!H219</f>
        <v>#DIV/0!</v>
      </c>
      <c r="E303" s="311">
        <f>(данные!E243+данные!E255)/данные!I219</f>
        <v>0.7044534412955465</v>
      </c>
    </row>
    <row r="304" spans="1:5" ht="12.75">
      <c r="A304" s="341"/>
      <c r="B304" s="354" t="s">
        <v>38</v>
      </c>
      <c r="C304" s="309">
        <f>(данные!C244+данные!C256)/данные!G220</f>
        <v>0.7246963562753036</v>
      </c>
      <c r="D304" s="310" t="e">
        <f>(данные!D244+данные!D256)/данные!H220</f>
        <v>#DIV/0!</v>
      </c>
      <c r="E304" s="311">
        <f>(данные!E244+данные!E256)/данные!I220</f>
        <v>0.7246963562753036</v>
      </c>
    </row>
    <row r="305" spans="1:5" ht="12.75">
      <c r="A305" s="341"/>
      <c r="B305" s="354" t="s">
        <v>39</v>
      </c>
      <c r="C305" s="309">
        <f>(данные!C245+данные!C257)/данные!G221</f>
        <v>0.8582995951417004</v>
      </c>
      <c r="D305" s="310" t="e">
        <f>(данные!D245+данные!D257)/данные!H221</f>
        <v>#DIV/0!</v>
      </c>
      <c r="E305" s="311">
        <f>(данные!E245+данные!E257)/данные!I221</f>
        <v>0.8582995951417004</v>
      </c>
    </row>
    <row r="306" spans="1:5" ht="25.5">
      <c r="A306" s="341"/>
      <c r="B306" s="355" t="s">
        <v>64</v>
      </c>
      <c r="C306" s="309">
        <f>(данные!C246+данные!C258)/данные!G222</f>
        <v>0.8421052631578947</v>
      </c>
      <c r="D306" s="310" t="e">
        <f>(данные!D246+данные!D258)/данные!H222</f>
        <v>#DIV/0!</v>
      </c>
      <c r="E306" s="311">
        <f>(данные!E246+данные!E258)/данные!I222</f>
        <v>0.8421052631578947</v>
      </c>
    </row>
    <row r="307" spans="1:5" ht="12.75">
      <c r="A307" s="341"/>
      <c r="B307" s="354" t="s">
        <v>40</v>
      </c>
      <c r="C307" s="309">
        <f>(данные!C247+данные!C259)/данные!G223</f>
        <v>0.7647058823529411</v>
      </c>
      <c r="D307" s="310" t="e">
        <f>(данные!D247+данные!D259)/данные!H223</f>
        <v>#DIV/0!</v>
      </c>
      <c r="E307" s="311">
        <f>(данные!E247+данные!E259)/данные!I223</f>
        <v>0.7647058823529411</v>
      </c>
    </row>
    <row r="308" spans="1:5" ht="12.75">
      <c r="A308" s="341"/>
      <c r="B308" s="354" t="s">
        <v>41</v>
      </c>
      <c r="C308" s="309">
        <f>(данные!C248+данные!C260)/данные!G224</f>
        <v>0.7833333333333333</v>
      </c>
      <c r="D308" s="310" t="e">
        <f>(данные!D248+данные!D260)/данные!H224</f>
        <v>#DIV/0!</v>
      </c>
      <c r="E308" s="311">
        <f>(данные!E248+данные!E260)/данные!I224</f>
        <v>0.7833333333333333</v>
      </c>
    </row>
    <row r="309" spans="1:5" ht="12.75">
      <c r="A309" s="341"/>
      <c r="B309" s="354" t="s">
        <v>42</v>
      </c>
      <c r="C309" s="309" t="e">
        <f>(данные!C249+данные!C261)/данные!G225</f>
        <v>#DIV/0!</v>
      </c>
      <c r="D309" s="310" t="e">
        <f>(данные!D249+данные!D261)/данные!H225</f>
        <v>#DIV/0!</v>
      </c>
      <c r="E309" s="311" t="e">
        <f>(данные!E249+данные!E261)/данные!I225</f>
        <v>#DIV/0!</v>
      </c>
    </row>
    <row r="310" spans="1:5" ht="12.75">
      <c r="A310" s="341"/>
      <c r="B310" s="354" t="s">
        <v>67</v>
      </c>
      <c r="C310" s="309">
        <f>(данные!C250+данные!C262)/данные!G226</f>
        <v>0.9635627530364372</v>
      </c>
      <c r="D310" s="310" t="e">
        <f>(данные!D250+данные!D262)/данные!H226</f>
        <v>#DIV/0!</v>
      </c>
      <c r="E310" s="311">
        <f>(данные!E250+данные!E262)/данные!I226</f>
        <v>0.9635627530364372</v>
      </c>
    </row>
    <row r="311" spans="1:5" ht="12.75">
      <c r="A311" s="341"/>
      <c r="B311" s="354" t="s">
        <v>68</v>
      </c>
      <c r="C311" s="309">
        <f>(данные!C251+данные!C263)/данные!G227</f>
        <v>0.9676113360323887</v>
      </c>
      <c r="D311" s="310" t="e">
        <f>(данные!D251+данные!D263)/данные!H227</f>
        <v>#DIV/0!</v>
      </c>
      <c r="E311" s="311">
        <f>(данные!E251+данные!E263)/данные!I227</f>
        <v>0.9676113360323887</v>
      </c>
    </row>
    <row r="312" spans="1:5" ht="12.75">
      <c r="A312" s="341"/>
      <c r="B312" s="354" t="s">
        <v>69</v>
      </c>
      <c r="C312" s="309">
        <f>(данные!C252+данные!C264)/данные!G228</f>
        <v>0.9595141700404858</v>
      </c>
      <c r="D312" s="310" t="e">
        <f>(данные!D252+данные!D264)/данные!H228</f>
        <v>#DIV/0!</v>
      </c>
      <c r="E312" s="311">
        <f>(данные!E252+данные!E264)/данные!I228</f>
        <v>0.9595141700404858</v>
      </c>
    </row>
    <row r="313" spans="1:5" ht="12.75">
      <c r="A313" s="341"/>
      <c r="B313" s="354" t="s">
        <v>70</v>
      </c>
      <c r="C313" s="309">
        <f>(данные!C253+данные!C265)/данные!G229</f>
        <v>0.9878542510121457</v>
      </c>
      <c r="D313" s="310" t="e">
        <f>(данные!D253+данные!D265)/данные!H229</f>
        <v>#DIV/0!</v>
      </c>
      <c r="E313" s="311">
        <f>(данные!E253+данные!E265)/данные!I229</f>
        <v>0.9878542510121457</v>
      </c>
    </row>
    <row r="314" spans="1:5" ht="12.75">
      <c r="A314" s="341" t="s">
        <v>367</v>
      </c>
      <c r="B314" s="353" t="s">
        <v>66</v>
      </c>
      <c r="C314" s="201"/>
      <c r="D314" s="202"/>
      <c r="E314" s="204"/>
    </row>
    <row r="315" spans="2:5" ht="12.75">
      <c r="B315" s="354" t="s">
        <v>37</v>
      </c>
      <c r="C315" s="309">
        <f>(данные!C231+данные!C243+данные!C255)/данные!G219</f>
        <v>0.9919028340080972</v>
      </c>
      <c r="D315" s="310" t="e">
        <f>(данные!D231+данные!D243+данные!D255)/данные!H219</f>
        <v>#DIV/0!</v>
      </c>
      <c r="E315" s="311">
        <f>(данные!E231+данные!E243+данные!E255)/данные!I219</f>
        <v>0.9919028340080972</v>
      </c>
    </row>
    <row r="316" spans="1:5" ht="12.75">
      <c r="A316" s="341"/>
      <c r="B316" s="354" t="s">
        <v>38</v>
      </c>
      <c r="C316" s="309">
        <f>(данные!C232+данные!C244+данные!C256)/данные!G220</f>
        <v>1</v>
      </c>
      <c r="D316" s="310" t="e">
        <f>(данные!D232+данные!D244+данные!D256)/данные!H220</f>
        <v>#DIV/0!</v>
      </c>
      <c r="E316" s="311">
        <f>(данные!E232+данные!E244+данные!E256)/данные!I220</f>
        <v>1</v>
      </c>
    </row>
    <row r="317" spans="1:5" ht="12.75">
      <c r="A317" s="341"/>
      <c r="B317" s="354" t="s">
        <v>39</v>
      </c>
      <c r="C317" s="309">
        <f>(данные!C233+данные!C245+данные!C257)/данные!G221</f>
        <v>1</v>
      </c>
      <c r="D317" s="310" t="e">
        <f>(данные!D233+данные!D245+данные!D257)/данные!H221</f>
        <v>#DIV/0!</v>
      </c>
      <c r="E317" s="311">
        <f>(данные!E233+данные!E245+данные!E257)/данные!I221</f>
        <v>1</v>
      </c>
    </row>
    <row r="318" spans="1:5" ht="25.5">
      <c r="A318" s="341"/>
      <c r="B318" s="355" t="s">
        <v>64</v>
      </c>
      <c r="C318" s="309">
        <f>(данные!C234+данные!C246+данные!C258)/данные!G222</f>
        <v>1</v>
      </c>
      <c r="D318" s="310" t="e">
        <f>(данные!D234+данные!D246+данные!D258)/данные!H222</f>
        <v>#DIV/0!</v>
      </c>
      <c r="E318" s="311">
        <f>(данные!E234+данные!E246+данные!E258)/данные!I222</f>
        <v>1</v>
      </c>
    </row>
    <row r="319" spans="1:5" ht="12.75">
      <c r="A319" s="341"/>
      <c r="B319" s="354" t="s">
        <v>40</v>
      </c>
      <c r="C319" s="309">
        <f>(данные!C235+данные!C247+данные!C259)/данные!G223</f>
        <v>1</v>
      </c>
      <c r="D319" s="310" t="e">
        <f>(данные!D235+данные!D247+данные!D259)/данные!H223</f>
        <v>#DIV/0!</v>
      </c>
      <c r="E319" s="311">
        <f>(данные!E235+данные!E247+данные!E259)/данные!I223</f>
        <v>1</v>
      </c>
    </row>
    <row r="320" spans="1:5" ht="12.75">
      <c r="A320" s="341"/>
      <c r="B320" s="354" t="s">
        <v>41</v>
      </c>
      <c r="C320" s="309">
        <f>(данные!C236+данные!C248+данные!C260)/данные!G224</f>
        <v>1</v>
      </c>
      <c r="D320" s="310" t="e">
        <f>(данные!D236+данные!D248+данные!D260)/данные!H224</f>
        <v>#DIV/0!</v>
      </c>
      <c r="E320" s="311">
        <f>(данные!E236+данные!E248+данные!E260)/данные!I224</f>
        <v>1</v>
      </c>
    </row>
    <row r="321" spans="1:5" ht="12.75">
      <c r="A321" s="341"/>
      <c r="B321" s="354" t="s">
        <v>42</v>
      </c>
      <c r="C321" s="309" t="e">
        <f>(данные!C237+данные!C249+данные!C261)/данные!G225</f>
        <v>#DIV/0!</v>
      </c>
      <c r="D321" s="310" t="e">
        <f>(данные!D237+данные!D249+данные!D261)/данные!H225</f>
        <v>#DIV/0!</v>
      </c>
      <c r="E321" s="311" t="e">
        <f>(данные!E237+данные!E249+данные!E261)/данные!I225</f>
        <v>#DIV/0!</v>
      </c>
    </row>
    <row r="322" spans="1:5" ht="12.75">
      <c r="A322" s="341"/>
      <c r="B322" s="354" t="s">
        <v>67</v>
      </c>
      <c r="C322" s="309">
        <f>(данные!C238+данные!C250+данные!C262)/данные!G226</f>
        <v>1</v>
      </c>
      <c r="D322" s="310" t="e">
        <f>(данные!D238+данные!D250+данные!D262)/данные!H226</f>
        <v>#DIV/0!</v>
      </c>
      <c r="E322" s="311">
        <f>(данные!E238+данные!E250+данные!E262)/данные!I226</f>
        <v>1</v>
      </c>
    </row>
    <row r="323" spans="1:5" ht="12.75">
      <c r="A323" s="341"/>
      <c r="B323" s="354" t="s">
        <v>68</v>
      </c>
      <c r="C323" s="309">
        <f>(данные!C239+данные!C251+данные!C263)/данные!G227</f>
        <v>1</v>
      </c>
      <c r="D323" s="310" t="e">
        <f>(данные!D239+данные!D251+данные!D263)/данные!H227</f>
        <v>#DIV/0!</v>
      </c>
      <c r="E323" s="311">
        <f>(данные!E239+данные!E251+данные!E263)/данные!I227</f>
        <v>1</v>
      </c>
    </row>
    <row r="324" spans="1:5" ht="12.75">
      <c r="A324" s="341"/>
      <c r="B324" s="354" t="s">
        <v>69</v>
      </c>
      <c r="C324" s="309">
        <f>(данные!C240+данные!C252+данные!C264)/данные!G228</f>
        <v>1</v>
      </c>
      <c r="D324" s="310" t="e">
        <f>(данные!D240+данные!D252+данные!D264)/данные!H228</f>
        <v>#DIV/0!</v>
      </c>
      <c r="E324" s="311">
        <f>(данные!E240+данные!E252+данные!E264)/данные!I228</f>
        <v>1</v>
      </c>
    </row>
    <row r="325" spans="1:5" ht="12.75">
      <c r="A325" s="257"/>
      <c r="B325" s="356" t="s">
        <v>70</v>
      </c>
      <c r="C325" s="304">
        <f>(данные!C241+данные!C253+данные!C265)/данные!G229</f>
        <v>1</v>
      </c>
      <c r="D325" s="305" t="e">
        <f>(данные!D241+данные!D253+данные!D265)/данные!H229</f>
        <v>#DIV/0!</v>
      </c>
      <c r="E325" s="306">
        <f>(данные!E241+данные!E253+данные!E265)/данные!I229</f>
        <v>1</v>
      </c>
    </row>
    <row r="326" spans="1:5" ht="12.75">
      <c r="A326" s="350" t="s">
        <v>299</v>
      </c>
      <c r="B326" s="357" t="s">
        <v>323</v>
      </c>
      <c r="C326" s="325"/>
      <c r="D326" s="205"/>
      <c r="E326" s="203"/>
    </row>
    <row r="327" spans="2:5" ht="15" customHeight="1">
      <c r="B327" s="358" t="s">
        <v>324</v>
      </c>
      <c r="C327" s="309">
        <f>данные!C267/данные!C$266</f>
        <v>0.41386554621848737</v>
      </c>
      <c r="D327" s="310" t="e">
        <f>данные!D267/данные!D$266</f>
        <v>#DIV/0!</v>
      </c>
      <c r="E327" s="311">
        <f>данные!E267/данные!E$266</f>
        <v>0.41386554621848737</v>
      </c>
    </row>
    <row r="328" spans="1:5" ht="25.5">
      <c r="A328" s="341"/>
      <c r="B328" s="358" t="s">
        <v>325</v>
      </c>
      <c r="C328" s="309">
        <f>данные!C268/данные!C$266</f>
        <v>1</v>
      </c>
      <c r="D328" s="310" t="e">
        <f>данные!D268/данные!D$266</f>
        <v>#DIV/0!</v>
      </c>
      <c r="E328" s="311">
        <f>данные!E268/данные!E$266</f>
        <v>1</v>
      </c>
    </row>
    <row r="329" spans="1:5" ht="12.75">
      <c r="A329" s="341" t="s">
        <v>368</v>
      </c>
      <c r="B329" s="353" t="s">
        <v>63</v>
      </c>
      <c r="C329" s="201"/>
      <c r="D329" s="202"/>
      <c r="E329" s="204"/>
    </row>
    <row r="330" spans="1:5" ht="12.75">
      <c r="A330" s="341"/>
      <c r="B330" s="354" t="s">
        <v>37</v>
      </c>
      <c r="C330" s="398">
        <f>(2*данные!C270+3*данные!C291+4*данные!C312+5*данные!C333)/(данные!C333+данные!C312+данные!C291+данные!C270)</f>
        <v>3.6134453781512605</v>
      </c>
      <c r="D330" s="399" t="e">
        <f>(2*данные!D270+3*данные!D291+4*данные!D312+5*данные!D333)/(данные!D333+данные!D312+данные!D291+данные!D270)</f>
        <v>#DIV/0!</v>
      </c>
      <c r="E330" s="400">
        <f>(2*данные!E270+3*данные!E291+4*данные!E312+5*данные!E333)/(данные!E333+данные!E312+данные!E291+данные!E270)</f>
        <v>3.6134453781512605</v>
      </c>
    </row>
    <row r="331" spans="1:5" ht="12.75">
      <c r="A331" s="341"/>
      <c r="B331" s="354" t="s">
        <v>71</v>
      </c>
      <c r="C331" s="398">
        <f>(2*данные!C271+3*данные!C292+4*данные!C313+5*данные!C334)/(данные!C334+данные!C313+данные!C292+данные!C271)</f>
        <v>3.6788990825688073</v>
      </c>
      <c r="D331" s="399" t="e">
        <f>(2*данные!D271+3*данные!D292+4*данные!D313+5*данные!D334)/(данные!D334+данные!D313+данные!D292+данные!D271)</f>
        <v>#DIV/0!</v>
      </c>
      <c r="E331" s="400">
        <f>(2*данные!E271+3*данные!E292+4*данные!E313+5*данные!E334)/(данные!E334+данные!E313+данные!E292+данные!E271)</f>
        <v>3.6788990825688073</v>
      </c>
    </row>
    <row r="332" spans="1:5" ht="12.75">
      <c r="A332" s="341"/>
      <c r="B332" s="354" t="s">
        <v>326</v>
      </c>
      <c r="C332" s="398">
        <f>(2*данные!C272+3*данные!C293+4*данные!C314+5*данные!C335)/(данные!C335+данные!C314+данные!C293+данные!C272)</f>
        <v>3.60077519379845</v>
      </c>
      <c r="D332" s="399" t="e">
        <f>(2*данные!D272+3*данные!D293+4*данные!D314+5*данные!D335)/(данные!D335+данные!D314+данные!D293+данные!D272)</f>
        <v>#DIV/0!</v>
      </c>
      <c r="E332" s="400">
        <f>(2*данные!E272+3*данные!E293+4*данные!E314+5*данные!E335)/(данные!E335+данные!E314+данные!E293+данные!E272)</f>
        <v>3.60077519379845</v>
      </c>
    </row>
    <row r="333" spans="1:5" ht="12.75">
      <c r="A333" s="341"/>
      <c r="B333" s="354" t="s">
        <v>327</v>
      </c>
      <c r="C333" s="398">
        <f>(2*данные!C273+3*данные!C294+4*данные!C315+5*данные!C336)/(данные!C336+данные!C315+данные!C294+данные!C273)</f>
        <v>3.5968992248062017</v>
      </c>
      <c r="D333" s="399" t="e">
        <f>(2*данные!D273+3*данные!D294+4*данные!D315+5*данные!D336)/(данные!D336+данные!D315+данные!D294+данные!D273)</f>
        <v>#DIV/0!</v>
      </c>
      <c r="E333" s="400">
        <f>(2*данные!E273+3*данные!E294+4*данные!E315+5*данные!E336)/(данные!E336+данные!E315+данные!E294+данные!E273)</f>
        <v>3.5968992248062017</v>
      </c>
    </row>
    <row r="334" spans="1:5" ht="12.75">
      <c r="A334" s="341"/>
      <c r="B334" s="354" t="s">
        <v>43</v>
      </c>
      <c r="C334" s="398">
        <f>(2*данные!C274+3*данные!C295+4*данные!C316+5*данные!C337)/(данные!C337+данные!C316+данные!C295+данные!C274)</f>
        <v>3.9684873949579833</v>
      </c>
      <c r="D334" s="399" t="e">
        <f>(2*данные!D274+3*данные!D295+4*данные!D316+5*данные!D337)/(данные!D337+данные!D316+данные!D295+данные!D274)</f>
        <v>#DIV/0!</v>
      </c>
      <c r="E334" s="400">
        <f>(2*данные!E274+3*данные!E295+4*данные!E316+5*данные!E337)/(данные!E337+данные!E316+данные!E295+данные!E274)</f>
        <v>3.9684873949579833</v>
      </c>
    </row>
    <row r="335" spans="1:5" ht="12.75">
      <c r="A335" s="341"/>
      <c r="B335" s="354" t="s">
        <v>44</v>
      </c>
      <c r="C335" s="398">
        <f>(2*данные!C275+3*данные!C296+4*данные!C317+5*данные!C338)/(данные!C338+данные!C317+данные!C296+данные!C275)</f>
        <v>4.01418439716312</v>
      </c>
      <c r="D335" s="399" t="e">
        <f>(2*данные!D275+3*данные!D296+4*данные!D317+5*данные!D338)/(данные!D338+данные!D317+данные!D296+данные!D275)</f>
        <v>#DIV/0!</v>
      </c>
      <c r="E335" s="400">
        <f>(2*данные!E275+3*данные!E296+4*данные!E317+5*данные!E338)/(данные!E338+данные!E317+данные!E296+данные!E275)</f>
        <v>4.01418439716312</v>
      </c>
    </row>
    <row r="336" spans="1:5" ht="12.75">
      <c r="A336" s="341"/>
      <c r="B336" s="354" t="s">
        <v>40</v>
      </c>
      <c r="C336" s="398">
        <f>(2*данные!C276+3*данные!C297+4*данные!C318+5*данные!C339)/(данные!C339+данные!C318+данные!C297+данные!C276)</f>
        <v>3.762376237623762</v>
      </c>
      <c r="D336" s="399" t="e">
        <f>(2*данные!D276+3*данные!D297+4*данные!D318+5*данные!D339)/(данные!D339+данные!D318+данные!D297+данные!D276)</f>
        <v>#DIV/0!</v>
      </c>
      <c r="E336" s="400">
        <f>(2*данные!E276+3*данные!E297+4*данные!E318+5*данные!E339)/(данные!E339+данные!E318+данные!E297+данные!E276)</f>
        <v>3.762376237623762</v>
      </c>
    </row>
    <row r="337" spans="1:5" ht="12.75">
      <c r="A337" s="341"/>
      <c r="B337" s="354" t="s">
        <v>41</v>
      </c>
      <c r="C337" s="398">
        <f>(2*данные!C277+3*данные!C298+4*данные!C319+5*данные!C340)/(данные!C340+данные!C319+данные!C298+данные!C277)</f>
        <v>3.699421965317919</v>
      </c>
      <c r="D337" s="399" t="e">
        <f>(2*данные!D277+3*данные!D298+4*данные!D319+5*данные!D340)/(данные!D340+данные!D319+данные!D298+данные!D277)</f>
        <v>#DIV/0!</v>
      </c>
      <c r="E337" s="400">
        <f>(2*данные!E277+3*данные!E298+4*данные!E319+5*данные!E340)/(данные!E340+данные!E319+данные!E298+данные!E277)</f>
        <v>3.699421965317919</v>
      </c>
    </row>
    <row r="338" spans="1:5" ht="12.75">
      <c r="A338" s="341"/>
      <c r="B338" s="354" t="s">
        <v>42</v>
      </c>
      <c r="C338" s="398" t="e">
        <f>(2*данные!C278+3*данные!C299+4*данные!C320+5*данные!C341)/(данные!C341+данные!C320+данные!C299+данные!C278)</f>
        <v>#DIV/0!</v>
      </c>
      <c r="D338" s="399" t="e">
        <f>(2*данные!D278+3*данные!D299+4*данные!D320+5*данные!D341)/(данные!D341+данные!D320+данные!D299+данные!D278)</f>
        <v>#DIV/0!</v>
      </c>
      <c r="E338" s="400" t="e">
        <f>(2*данные!E278+3*данные!E299+4*данные!E320+5*данные!E341)/(данные!E341+данные!E320+данные!E299+данные!E278)</f>
        <v>#DIV/0!</v>
      </c>
    </row>
    <row r="339" spans="1:5" ht="12.75">
      <c r="A339" s="247"/>
      <c r="B339" s="354" t="s">
        <v>74</v>
      </c>
      <c r="C339" s="398">
        <f>(2*данные!C279+3*данные!C300+4*данные!C321+5*данные!C342)/(данные!C342+данные!C321+данные!C300+данные!C279)</f>
        <v>4.048319327731092</v>
      </c>
      <c r="D339" s="399" t="e">
        <f>(2*данные!D279+3*данные!D300+4*данные!D321+5*данные!D342)/(данные!D342+данные!D321+данные!D300+данные!D279)</f>
        <v>#DIV/0!</v>
      </c>
      <c r="E339" s="400">
        <f>(2*данные!E279+3*данные!E300+4*данные!E321+5*данные!E342)/(данные!E342+данные!E321+данные!E300+данные!E279)</f>
        <v>4.048319327731092</v>
      </c>
    </row>
    <row r="340" spans="1:5" ht="12.75">
      <c r="A340" s="341"/>
      <c r="B340" s="354" t="s">
        <v>49</v>
      </c>
      <c r="C340" s="398">
        <f>(2*данные!C280+3*данные!C301+4*данные!C322+5*данные!C343)/(данные!C343+данные!C322+данные!C301+данные!C280)</f>
        <v>4.023109243697479</v>
      </c>
      <c r="D340" s="399" t="e">
        <f>(2*данные!D280+3*данные!D301+4*данные!D322+5*данные!D343)/(данные!D343+данные!D322+данные!D301+данные!D280)</f>
        <v>#DIV/0!</v>
      </c>
      <c r="E340" s="400">
        <f>(2*данные!E280+3*данные!E301+4*данные!E322+5*данные!E343)/(данные!E343+данные!E322+данные!E301+данные!E280)</f>
        <v>4.023109243697479</v>
      </c>
    </row>
    <row r="341" spans="1:5" ht="12.75">
      <c r="A341" s="341"/>
      <c r="B341" s="354" t="s">
        <v>47</v>
      </c>
      <c r="C341" s="398">
        <f>(2*данные!C281+3*данные!C302+4*данные!C323+5*данные!C344)/(данные!C344+данные!C323+данные!C302+данные!C281)</f>
        <v>3.682170542635659</v>
      </c>
      <c r="D341" s="399" t="e">
        <f>(2*данные!D281+3*данные!D302+4*данные!D323+5*данные!D344)/(данные!D344+данные!D323+данные!D302+данные!D281)</f>
        <v>#DIV/0!</v>
      </c>
      <c r="E341" s="400">
        <f>(2*данные!E281+3*данные!E302+4*данные!E323+5*данные!E344)/(данные!E344+данные!E323+данные!E302+данные!E281)</f>
        <v>3.682170542635659</v>
      </c>
    </row>
    <row r="342" spans="1:5" ht="12.75">
      <c r="A342" s="341"/>
      <c r="B342" s="354" t="s">
        <v>46</v>
      </c>
      <c r="C342" s="398">
        <f>(2*данные!C282+3*данные!C303+4*данные!C324+5*данные!C345)/(данные!C345+данные!C324+данные!C303+данные!C282)</f>
        <v>3.652482269503546</v>
      </c>
      <c r="D342" s="399" t="e">
        <f>(2*данные!D282+3*данные!D303+4*данные!D324+5*данные!D345)/(данные!D345+данные!D324+данные!D303+данные!D282)</f>
        <v>#DIV/0!</v>
      </c>
      <c r="E342" s="400">
        <f>(2*данные!E282+3*данные!E303+4*данные!E324+5*данные!E345)/(данные!E345+данные!E324+данные!E303+данные!E282)</f>
        <v>3.652482269503546</v>
      </c>
    </row>
    <row r="343" spans="1:5" ht="12.75">
      <c r="A343" s="341"/>
      <c r="B343" s="354" t="s">
        <v>48</v>
      </c>
      <c r="C343" s="398">
        <f>(2*данные!C283+3*данные!C304+4*данные!C325+5*данные!C346)/(данные!C346+данные!C325+данные!C304+данные!C283)</f>
        <v>4.102981029810298</v>
      </c>
      <c r="D343" s="399" t="e">
        <f>(2*данные!D283+3*данные!D304+4*данные!D325+5*данные!D346)/(данные!D346+данные!D325+данные!D304+данные!D283)</f>
        <v>#DIV/0!</v>
      </c>
      <c r="E343" s="400">
        <f>(2*данные!E283+3*данные!E304+4*данные!E325+5*данные!E346)/(данные!E346+данные!E325+данные!E304+данные!E283)</f>
        <v>4.102981029810298</v>
      </c>
    </row>
    <row r="344" spans="1:5" ht="12.75">
      <c r="A344" s="341"/>
      <c r="B344" s="354" t="s">
        <v>50</v>
      </c>
      <c r="C344" s="398">
        <f>(2*данные!C284+3*данные!C305+4*данные!C326+5*данные!C347)/(данные!C347+данные!C326+данные!C305+данные!C284)</f>
        <v>4.21409214092141</v>
      </c>
      <c r="D344" s="399" t="e">
        <f>(2*данные!D284+3*данные!D305+4*данные!D326+5*данные!D347)/(данные!D347+данные!D326+данные!D305+данные!D284)</f>
        <v>#DIV/0!</v>
      </c>
      <c r="E344" s="400">
        <f>(2*данные!E284+3*данные!E305+4*данные!E326+5*данные!E347)/(данные!E347+данные!E326+данные!E305+данные!E284)</f>
        <v>4.21409214092141</v>
      </c>
    </row>
    <row r="345" spans="1:5" ht="12.75">
      <c r="A345" s="341"/>
      <c r="B345" s="354" t="s">
        <v>67</v>
      </c>
      <c r="C345" s="398">
        <f>(2*данные!C285+3*данные!C306+4*данные!C327+5*данные!C348)/(данные!C348+данные!C327+данные!C306+данные!C285)</f>
        <v>4.535714285714286</v>
      </c>
      <c r="D345" s="399" t="e">
        <f>(2*данные!D285+3*данные!D306+4*данные!D327+5*данные!D348)/(данные!D348+данные!D327+данные!D306+данные!D285)</f>
        <v>#DIV/0!</v>
      </c>
      <c r="E345" s="400">
        <f>(2*данные!E285+3*данные!E306+4*данные!E327+5*данные!E348)/(данные!E348+данные!E327+данные!E306+данные!E285)</f>
        <v>4.535714285714286</v>
      </c>
    </row>
    <row r="346" spans="1:5" ht="12.75">
      <c r="A346" s="341"/>
      <c r="B346" s="354" t="s">
        <v>68</v>
      </c>
      <c r="C346" s="398">
        <f>(2*данные!C286+3*данные!C307+4*данные!C328+5*данные!C349)/(данные!C349+данные!C328+данные!C307+данные!C286)</f>
        <v>4.746268656716418</v>
      </c>
      <c r="D346" s="399" t="e">
        <f>(2*данные!D286+3*данные!D307+4*данные!D328+5*данные!D349)/(данные!D349+данные!D328+данные!D307+данные!D286)</f>
        <v>#DIV/0!</v>
      </c>
      <c r="E346" s="400">
        <f>(2*данные!E286+3*данные!E307+4*данные!E328+5*данные!E349)/(данные!E349+данные!E328+данные!E307+данные!E286)</f>
        <v>4.746268656716418</v>
      </c>
    </row>
    <row r="347" spans="1:5" ht="12.75">
      <c r="A347" s="341"/>
      <c r="B347" s="354" t="s">
        <v>69</v>
      </c>
      <c r="C347" s="398">
        <f>(2*данные!C287+3*данные!C308+4*данные!C329+5*данные!C350)/(данные!C350+данные!C329+данные!C308+данные!C287)</f>
        <v>4.4224719101123595</v>
      </c>
      <c r="D347" s="399" t="e">
        <f>(2*данные!D287+3*данные!D308+4*данные!D329+5*данные!D350)/(данные!D350+данные!D329+данные!D308+данные!D287)</f>
        <v>#DIV/0!</v>
      </c>
      <c r="E347" s="400">
        <f>(2*данные!E287+3*данные!E308+4*данные!E329+5*данные!E350)/(данные!E350+данные!E329+данные!E308+данные!E287)</f>
        <v>4.4224719101123595</v>
      </c>
    </row>
    <row r="348" spans="1:5" ht="12.75">
      <c r="A348" s="341"/>
      <c r="B348" s="354" t="s">
        <v>70</v>
      </c>
      <c r="C348" s="398">
        <f>(2*данные!C288+3*данные!C309+4*данные!C330+5*данные!C351)/(данные!C351+данные!C330+данные!C309+данные!C288)</f>
        <v>4.626050420168068</v>
      </c>
      <c r="D348" s="399" t="e">
        <f>(2*данные!D288+3*данные!D309+4*данные!D330+5*данные!D351)/(данные!D351+данные!D330+данные!D309+данные!D288)</f>
        <v>#DIV/0!</v>
      </c>
      <c r="E348" s="400">
        <f>(2*данные!E288+3*данные!E309+4*данные!E330+5*данные!E351)/(данные!E351+данные!E330+данные!E309+данные!E288)</f>
        <v>4.626050420168068</v>
      </c>
    </row>
    <row r="349" spans="1:5" ht="12.75">
      <c r="A349" s="341"/>
      <c r="B349" s="354" t="s">
        <v>75</v>
      </c>
      <c r="C349" s="398">
        <f>(2*данные!C289+3*данные!C310+4*данные!C331+5*данные!C352)/(данные!C352+данные!C331+данные!C310+данные!C289)</f>
        <v>4.197478991596639</v>
      </c>
      <c r="D349" s="399" t="e">
        <f>(2*данные!D289+3*данные!D310+4*данные!D331+5*данные!D352)/(данные!D352+данные!D331+данные!D310+данные!D289)</f>
        <v>#DIV/0!</v>
      </c>
      <c r="E349" s="400">
        <f>(2*данные!E289+3*данные!E310+4*данные!E331+5*данные!E352)/(данные!E352+данные!E331+данные!E310+данные!E289)</f>
        <v>4.197478991596639</v>
      </c>
    </row>
    <row r="350" spans="1:5" ht="12.75">
      <c r="A350" s="341" t="s">
        <v>369</v>
      </c>
      <c r="B350" s="353" t="s">
        <v>65</v>
      </c>
      <c r="C350" s="201"/>
      <c r="D350" s="202"/>
      <c r="E350" s="204"/>
    </row>
    <row r="351" spans="1:5" ht="12.75">
      <c r="A351" s="341"/>
      <c r="B351" s="354" t="s">
        <v>37</v>
      </c>
      <c r="C351" s="309">
        <f>(данные!C312+данные!C333)/данные!G270</f>
        <v>0.5189075630252101</v>
      </c>
      <c r="D351" s="310" t="e">
        <f>(данные!D312+данные!D333)/данные!H270</f>
        <v>#DIV/0!</v>
      </c>
      <c r="E351" s="311">
        <f>(данные!E312+данные!E333)/данные!I270</f>
        <v>0.5189075630252101</v>
      </c>
    </row>
    <row r="352" spans="1:5" ht="12.75">
      <c r="A352" s="341"/>
      <c r="B352" s="354" t="s">
        <v>71</v>
      </c>
      <c r="C352" s="309">
        <f>(данные!C313+данные!C334)/данные!G271</f>
        <v>0.5504587155963303</v>
      </c>
      <c r="D352" s="310" t="e">
        <f>(данные!D313+данные!D334)/данные!H271</f>
        <v>#DIV/0!</v>
      </c>
      <c r="E352" s="311">
        <f>(данные!E313+данные!E334)/данные!I271</f>
        <v>0.5504587155963303</v>
      </c>
    </row>
    <row r="353" spans="1:5" ht="12.75">
      <c r="A353" s="341"/>
      <c r="B353" s="354" t="s">
        <v>72</v>
      </c>
      <c r="C353" s="309">
        <f>(данные!C314+данные!C335)/данные!G272</f>
        <v>0.5310077519379846</v>
      </c>
      <c r="D353" s="310" t="e">
        <f>(данные!D314+данные!D335)/данные!H272</f>
        <v>#DIV/0!</v>
      </c>
      <c r="E353" s="311">
        <f>(данные!E314+данные!E335)/данные!I272</f>
        <v>0.5310077519379846</v>
      </c>
    </row>
    <row r="354" spans="1:5" ht="12.75">
      <c r="A354" s="341"/>
      <c r="B354" s="354" t="s">
        <v>73</v>
      </c>
      <c r="C354" s="309">
        <f>(данные!C315+данные!C336)/данные!G273</f>
        <v>0.5193798449612403</v>
      </c>
      <c r="D354" s="310" t="e">
        <f>(данные!D315+данные!D336)/данные!H273</f>
        <v>#DIV/0!</v>
      </c>
      <c r="E354" s="311">
        <f>(данные!E315+данные!E336)/данные!I273</f>
        <v>0.5193798449612403</v>
      </c>
    </row>
    <row r="355" spans="1:5" ht="12.75">
      <c r="A355" s="341"/>
      <c r="B355" s="354" t="s">
        <v>43</v>
      </c>
      <c r="C355" s="309">
        <f>(данные!C316+данные!C337)/данные!G274</f>
        <v>0.6911764705882353</v>
      </c>
      <c r="D355" s="310" t="e">
        <f>(данные!D316+данные!D337)/данные!H274</f>
        <v>#DIV/0!</v>
      </c>
      <c r="E355" s="311">
        <f>(данные!E316+данные!E337)/данные!I274</f>
        <v>0.6911764705882353</v>
      </c>
    </row>
    <row r="356" spans="1:5" ht="12.75">
      <c r="A356" s="341"/>
      <c r="B356" s="354" t="s">
        <v>44</v>
      </c>
      <c r="C356" s="309">
        <f>(данные!C317+данные!C338)/данные!G275</f>
        <v>0.7304964539007093</v>
      </c>
      <c r="D356" s="310" t="e">
        <f>(данные!D317+данные!D338)/данные!H275</f>
        <v>#DIV/0!</v>
      </c>
      <c r="E356" s="311">
        <f>(данные!E317+данные!E338)/данные!I275</f>
        <v>0.7304964539007093</v>
      </c>
    </row>
    <row r="357" spans="1:5" ht="12.75">
      <c r="A357" s="341"/>
      <c r="B357" s="354" t="s">
        <v>40</v>
      </c>
      <c r="C357" s="309">
        <f>(данные!C318+данные!C339)/данные!G276</f>
        <v>0.5841584158415841</v>
      </c>
      <c r="D357" s="310" t="e">
        <f>(данные!D318+данные!D339)/данные!H276</f>
        <v>#DIV/0!</v>
      </c>
      <c r="E357" s="311">
        <f>(данные!E318+данные!E339)/данные!I276</f>
        <v>0.5841584158415841</v>
      </c>
    </row>
    <row r="358" spans="1:5" ht="12.75">
      <c r="A358" s="341"/>
      <c r="B358" s="354" t="s">
        <v>41</v>
      </c>
      <c r="C358" s="309">
        <f>(данные!C319+данные!C340)/данные!G277</f>
        <v>0.5317919075144508</v>
      </c>
      <c r="D358" s="310" t="e">
        <f>(данные!D319+данные!D340)/данные!H277</f>
        <v>#DIV/0!</v>
      </c>
      <c r="E358" s="311">
        <f>(данные!E319+данные!E340)/данные!I277</f>
        <v>0.5317919075144508</v>
      </c>
    </row>
    <row r="359" spans="1:5" ht="12.75">
      <c r="A359" s="341"/>
      <c r="B359" s="354" t="s">
        <v>42</v>
      </c>
      <c r="C359" s="309" t="e">
        <f>(данные!C320+данные!C341)/данные!G278</f>
        <v>#DIV/0!</v>
      </c>
      <c r="D359" s="310" t="e">
        <f>(данные!D320+данные!D341)/данные!H278</f>
        <v>#DIV/0!</v>
      </c>
      <c r="E359" s="311" t="e">
        <f>(данные!E320+данные!E341)/данные!I278</f>
        <v>#DIV/0!</v>
      </c>
    </row>
    <row r="360" spans="1:5" ht="12.75">
      <c r="A360" s="341"/>
      <c r="B360" s="354" t="s">
        <v>74</v>
      </c>
      <c r="C360" s="309">
        <f>(данные!C321+данные!C342)/данные!G279</f>
        <v>0.7247899159663865</v>
      </c>
      <c r="D360" s="310" t="e">
        <f>(данные!D321+данные!D342)/данные!H279</f>
        <v>#DIV/0!</v>
      </c>
      <c r="E360" s="311">
        <f>(данные!E321+данные!E342)/данные!I279</f>
        <v>0.7247899159663865</v>
      </c>
    </row>
    <row r="361" spans="1:5" ht="12.75">
      <c r="A361" s="341"/>
      <c r="B361" s="354" t="s">
        <v>49</v>
      </c>
      <c r="C361" s="309">
        <f>(данные!C322+данные!C343)/данные!G280</f>
        <v>0.6953781512605042</v>
      </c>
      <c r="D361" s="310" t="e">
        <f>(данные!D322+данные!D343)/данные!H280</f>
        <v>#DIV/0!</v>
      </c>
      <c r="E361" s="311">
        <f>(данные!E322+данные!E343)/данные!I280</f>
        <v>0.6953781512605042</v>
      </c>
    </row>
    <row r="362" spans="1:5" ht="12.75">
      <c r="A362" s="341"/>
      <c r="B362" s="354" t="s">
        <v>47</v>
      </c>
      <c r="C362" s="309">
        <f>(данные!C323+данные!C344)/данные!G281</f>
        <v>0.5581395348837209</v>
      </c>
      <c r="D362" s="310" t="e">
        <f>(данные!D323+данные!D344)/данные!H281</f>
        <v>#DIV/0!</v>
      </c>
      <c r="E362" s="311">
        <f>(данные!E323+данные!E344)/данные!I281</f>
        <v>0.5581395348837209</v>
      </c>
    </row>
    <row r="363" spans="1:5" ht="12.75">
      <c r="A363" s="341"/>
      <c r="B363" s="354" t="s">
        <v>46</v>
      </c>
      <c r="C363" s="309">
        <f>(данные!C324+данные!C345)/данные!G282</f>
        <v>0.5106382978723404</v>
      </c>
      <c r="D363" s="310" t="e">
        <f>(данные!D324+данные!D345)/данные!H282</f>
        <v>#DIV/0!</v>
      </c>
      <c r="E363" s="311">
        <f>(данные!E324+данные!E345)/данные!I282</f>
        <v>0.5106382978723404</v>
      </c>
    </row>
    <row r="364" spans="1:5" ht="12.75">
      <c r="A364" s="341"/>
      <c r="B364" s="354" t="s">
        <v>48</v>
      </c>
      <c r="C364" s="309">
        <f>(данные!C325+данные!C346)/данные!G283</f>
        <v>0.7588075880758808</v>
      </c>
      <c r="D364" s="310" t="e">
        <f>(данные!D325+данные!D346)/данные!H283</f>
        <v>#DIV/0!</v>
      </c>
      <c r="E364" s="311">
        <f>(данные!E325+данные!E346)/данные!I283</f>
        <v>0.7588075880758808</v>
      </c>
    </row>
    <row r="365" spans="1:5" ht="12.75">
      <c r="A365" s="341"/>
      <c r="B365" s="354" t="s">
        <v>50</v>
      </c>
      <c r="C365" s="309">
        <f>(данные!C326+данные!C347)/данные!G284</f>
        <v>0.7967479674796748</v>
      </c>
      <c r="D365" s="310" t="e">
        <f>(данные!D326+данные!D347)/данные!H284</f>
        <v>#DIV/0!</v>
      </c>
      <c r="E365" s="311">
        <f>(данные!E326+данные!E347)/данные!I284</f>
        <v>0.7967479674796748</v>
      </c>
    </row>
    <row r="366" spans="1:5" ht="12.75">
      <c r="A366" s="341"/>
      <c r="B366" s="354" t="s">
        <v>67</v>
      </c>
      <c r="C366" s="309">
        <f>(данные!C327+данные!C348)/данные!G285</f>
        <v>0.9117647058823529</v>
      </c>
      <c r="D366" s="310" t="e">
        <f>(данные!D327+данные!D348)/данные!H285</f>
        <v>#DIV/0!</v>
      </c>
      <c r="E366" s="311">
        <f>(данные!E327+данные!E348)/данные!I285</f>
        <v>0.9117647058823529</v>
      </c>
    </row>
    <row r="367" spans="1:5" ht="12.75">
      <c r="A367" s="341"/>
      <c r="B367" s="354" t="s">
        <v>68</v>
      </c>
      <c r="C367" s="309">
        <f>(данные!C328+данные!C349)/данные!G286</f>
        <v>0.9641791044776119</v>
      </c>
      <c r="D367" s="310" t="e">
        <f>(данные!D328+данные!D349)/данные!H286</f>
        <v>#DIV/0!</v>
      </c>
      <c r="E367" s="311">
        <f>(данные!E328+данные!E349)/данные!I286</f>
        <v>0.9641791044776119</v>
      </c>
    </row>
    <row r="368" spans="1:5" ht="12.75">
      <c r="A368" s="341"/>
      <c r="B368" s="354" t="s">
        <v>69</v>
      </c>
      <c r="C368" s="309">
        <f>(данные!C329+данные!C350)/данные!G287</f>
        <v>0.9168539325842696</v>
      </c>
      <c r="D368" s="310" t="e">
        <f>(данные!D329+данные!D350)/данные!H287</f>
        <v>#DIV/0!</v>
      </c>
      <c r="E368" s="311">
        <f>(данные!E329+данные!E350)/данные!I287</f>
        <v>0.9168539325842696</v>
      </c>
    </row>
    <row r="369" spans="1:5" ht="12.75">
      <c r="A369" s="341"/>
      <c r="B369" s="354" t="s">
        <v>70</v>
      </c>
      <c r="C369" s="309">
        <f>(данные!C330+данные!C351)/данные!G288</f>
        <v>0.9327731092436975</v>
      </c>
      <c r="D369" s="310" t="e">
        <f>(данные!D330+данные!D351)/данные!H288</f>
        <v>#DIV/0!</v>
      </c>
      <c r="E369" s="311">
        <f>(данные!E330+данные!E351)/данные!I288</f>
        <v>0.9327731092436975</v>
      </c>
    </row>
    <row r="370" spans="1:5" ht="12.75">
      <c r="A370" s="341"/>
      <c r="B370" s="354" t="s">
        <v>75</v>
      </c>
      <c r="C370" s="309">
        <f>(данные!C331+данные!C352)/данные!G289</f>
        <v>0.8109243697478992</v>
      </c>
      <c r="D370" s="310" t="e">
        <f>(данные!D331+данные!D352)/данные!H289</f>
        <v>#DIV/0!</v>
      </c>
      <c r="E370" s="311">
        <f>(данные!E331+данные!E352)/данные!I289</f>
        <v>0.8109243697478992</v>
      </c>
    </row>
    <row r="371" spans="1:5" ht="12.75">
      <c r="A371" s="341" t="s">
        <v>370</v>
      </c>
      <c r="B371" s="353" t="s">
        <v>66</v>
      </c>
      <c r="C371" s="201"/>
      <c r="D371" s="202"/>
      <c r="E371" s="204"/>
    </row>
    <row r="372" spans="1:5" ht="12.75">
      <c r="A372" s="341"/>
      <c r="B372" s="354" t="s">
        <v>37</v>
      </c>
      <c r="C372" s="309">
        <f>(данные!C291+данные!C312+данные!C333)/данные!G270</f>
        <v>1</v>
      </c>
      <c r="D372" s="310" t="e">
        <f>(данные!D291+данные!D312+данные!D333)/данные!H270</f>
        <v>#DIV/0!</v>
      </c>
      <c r="E372" s="311">
        <f>(данные!E291+данные!E312+данные!E333)/данные!I270</f>
        <v>1</v>
      </c>
    </row>
    <row r="373" spans="1:5" ht="12.75">
      <c r="A373" s="341"/>
      <c r="B373" s="354" t="s">
        <v>71</v>
      </c>
      <c r="C373" s="309">
        <f>(данные!C292+данные!C313+данные!C334)/данные!G271</f>
        <v>1</v>
      </c>
      <c r="D373" s="310" t="e">
        <f>(данные!D292+данные!D313+данные!D334)/данные!H271</f>
        <v>#DIV/0!</v>
      </c>
      <c r="E373" s="311">
        <f>(данные!E292+данные!E313+данные!E334)/данные!I271</f>
        <v>1</v>
      </c>
    </row>
    <row r="374" spans="1:5" ht="12.75">
      <c r="A374" s="341"/>
      <c r="B374" s="354" t="s">
        <v>72</v>
      </c>
      <c r="C374" s="309">
        <f>(данные!C293+данные!C314+данные!C335)/данные!G272</f>
        <v>1</v>
      </c>
      <c r="D374" s="310" t="e">
        <f>(данные!D293+данные!D314+данные!D335)/данные!H272</f>
        <v>#DIV/0!</v>
      </c>
      <c r="E374" s="311">
        <f>(данные!E293+данные!E314+данные!E335)/данные!I272</f>
        <v>1</v>
      </c>
    </row>
    <row r="375" spans="1:5" ht="12.75">
      <c r="A375" s="341"/>
      <c r="B375" s="354" t="s">
        <v>73</v>
      </c>
      <c r="C375" s="309">
        <f>(данные!C294+данные!C315+данные!C336)/данные!G273</f>
        <v>1</v>
      </c>
      <c r="D375" s="310" t="e">
        <f>(данные!D294+данные!D315+данные!D336)/данные!H273</f>
        <v>#DIV/0!</v>
      </c>
      <c r="E375" s="311">
        <f>(данные!E294+данные!E315+данные!E336)/данные!I273</f>
        <v>1</v>
      </c>
    </row>
    <row r="376" spans="1:5" ht="12.75">
      <c r="A376" s="341"/>
      <c r="B376" s="354" t="s">
        <v>43</v>
      </c>
      <c r="C376" s="309">
        <f>(данные!C295+данные!C316+данные!C337)/данные!G274</f>
        <v>1</v>
      </c>
      <c r="D376" s="310" t="e">
        <f>(данные!D295+данные!D316+данные!D337)/данные!H274</f>
        <v>#DIV/0!</v>
      </c>
      <c r="E376" s="311">
        <f>(данные!E295+данные!E316+данные!E337)/данные!I274</f>
        <v>1</v>
      </c>
    </row>
    <row r="377" spans="1:5" ht="12.75">
      <c r="A377" s="341"/>
      <c r="B377" s="354" t="s">
        <v>44</v>
      </c>
      <c r="C377" s="309">
        <f>(данные!C296+данные!C317+данные!C338)/данные!G275</f>
        <v>1</v>
      </c>
      <c r="D377" s="310" t="e">
        <f>(данные!D296+данные!D317+данные!D338)/данные!H275</f>
        <v>#DIV/0!</v>
      </c>
      <c r="E377" s="311">
        <f>(данные!E296+данные!E317+данные!E338)/данные!I275</f>
        <v>1</v>
      </c>
    </row>
    <row r="378" spans="1:5" ht="12.75">
      <c r="A378" s="341"/>
      <c r="B378" s="354" t="s">
        <v>40</v>
      </c>
      <c r="C378" s="309">
        <f>(данные!C297+данные!C318+данные!C339)/данные!G276</f>
        <v>1</v>
      </c>
      <c r="D378" s="310" t="e">
        <f>(данные!D297+данные!D318+данные!D339)/данные!H276</f>
        <v>#DIV/0!</v>
      </c>
      <c r="E378" s="311">
        <f>(данные!E297+данные!E318+данные!E339)/данные!I276</f>
        <v>1</v>
      </c>
    </row>
    <row r="379" spans="1:5" ht="12.75">
      <c r="A379" s="341"/>
      <c r="B379" s="354" t="s">
        <v>41</v>
      </c>
      <c r="C379" s="309">
        <f>(данные!C298+данные!C319+данные!C340)/данные!G277</f>
        <v>1</v>
      </c>
      <c r="D379" s="310" t="e">
        <f>(данные!D298+данные!D319+данные!D340)/данные!H277</f>
        <v>#DIV/0!</v>
      </c>
      <c r="E379" s="311">
        <f>(данные!E298+данные!E319+данные!E340)/данные!I277</f>
        <v>1</v>
      </c>
    </row>
    <row r="380" spans="1:5" ht="12.75">
      <c r="A380" s="341"/>
      <c r="B380" s="354" t="s">
        <v>42</v>
      </c>
      <c r="C380" s="309" t="e">
        <f>(данные!C299+данные!C320+данные!C341)/данные!G278</f>
        <v>#DIV/0!</v>
      </c>
      <c r="D380" s="310" t="e">
        <f>(данные!D299+данные!D320+данные!D341)/данные!H278</f>
        <v>#DIV/0!</v>
      </c>
      <c r="E380" s="311" t="e">
        <f>(данные!E299+данные!E320+данные!E341)/данные!I278</f>
        <v>#DIV/0!</v>
      </c>
    </row>
    <row r="381" spans="1:5" ht="12.75">
      <c r="A381" s="341"/>
      <c r="B381" s="354" t="s">
        <v>74</v>
      </c>
      <c r="C381" s="309">
        <f>(данные!C300+данные!C321+данные!C342)/данные!G279</f>
        <v>1</v>
      </c>
      <c r="D381" s="310" t="e">
        <f>(данные!D300+данные!D321+данные!D342)/данные!H279</f>
        <v>#DIV/0!</v>
      </c>
      <c r="E381" s="311">
        <f>(данные!E300+данные!E321+данные!E342)/данные!I279</f>
        <v>1</v>
      </c>
    </row>
    <row r="382" spans="1:5" ht="12.75">
      <c r="A382" s="341"/>
      <c r="B382" s="354" t="s">
        <v>49</v>
      </c>
      <c r="C382" s="309">
        <f>(данные!C301+данные!C322+данные!C343)/данные!G280</f>
        <v>1</v>
      </c>
      <c r="D382" s="310" t="e">
        <f>(данные!D301+данные!D322+данные!D343)/данные!H280</f>
        <v>#DIV/0!</v>
      </c>
      <c r="E382" s="311">
        <f>(данные!E301+данные!E322+данные!E343)/данные!I280</f>
        <v>1</v>
      </c>
    </row>
    <row r="383" spans="1:5" ht="12.75">
      <c r="A383" s="341"/>
      <c r="B383" s="354" t="s">
        <v>47</v>
      </c>
      <c r="C383" s="309">
        <f>(данные!C302+данные!C323+данные!C344)/данные!G281</f>
        <v>1</v>
      </c>
      <c r="D383" s="310" t="e">
        <f>(данные!D302+данные!D323+данные!D344)/данные!H281</f>
        <v>#DIV/0!</v>
      </c>
      <c r="E383" s="311">
        <f>(данные!E302+данные!E323+данные!E344)/данные!I281</f>
        <v>1</v>
      </c>
    </row>
    <row r="384" spans="1:5" ht="12.75">
      <c r="A384" s="245"/>
      <c r="B384" s="354" t="s">
        <v>46</v>
      </c>
      <c r="C384" s="309">
        <f>(данные!C303+данные!C324+данные!C345)/данные!G282</f>
        <v>1</v>
      </c>
      <c r="D384" s="310" t="e">
        <f>(данные!D303+данные!D324+данные!D345)/данные!H282</f>
        <v>#DIV/0!</v>
      </c>
      <c r="E384" s="311">
        <f>(данные!E303+данные!E324+данные!E345)/данные!I282</f>
        <v>1</v>
      </c>
    </row>
    <row r="385" spans="1:5" ht="12.75">
      <c r="A385" s="341"/>
      <c r="B385" s="354" t="s">
        <v>48</v>
      </c>
      <c r="C385" s="309">
        <f>(данные!C304+данные!C325+данные!C346)/данные!G283</f>
        <v>1</v>
      </c>
      <c r="D385" s="310" t="e">
        <f>(данные!D304+данные!D325+данные!D346)/данные!H283</f>
        <v>#DIV/0!</v>
      </c>
      <c r="E385" s="311">
        <f>(данные!E304+данные!E325+данные!E346)/данные!I283</f>
        <v>1</v>
      </c>
    </row>
    <row r="386" spans="1:5" ht="12.75">
      <c r="A386" s="341"/>
      <c r="B386" s="354" t="s">
        <v>50</v>
      </c>
      <c r="C386" s="309">
        <f>(данные!C305+данные!C326+данные!C347)/данные!G284</f>
        <v>1</v>
      </c>
      <c r="D386" s="310" t="e">
        <f>(данные!D305+данные!D326+данные!D347)/данные!H284</f>
        <v>#DIV/0!</v>
      </c>
      <c r="E386" s="311">
        <f>(данные!E305+данные!E326+данные!E347)/данные!I284</f>
        <v>1</v>
      </c>
    </row>
    <row r="387" spans="1:5" ht="12.75">
      <c r="A387" s="341"/>
      <c r="B387" s="354" t="s">
        <v>67</v>
      </c>
      <c r="C387" s="309">
        <f>(данные!C306+данные!C327+данные!C348)/данные!G285</f>
        <v>1</v>
      </c>
      <c r="D387" s="310" t="e">
        <f>(данные!D306+данные!D327+данные!D348)/данные!H285</f>
        <v>#DIV/0!</v>
      </c>
      <c r="E387" s="311">
        <f>(данные!E306+данные!E327+данные!E348)/данные!I285</f>
        <v>1</v>
      </c>
    </row>
    <row r="388" spans="1:5" ht="12.75">
      <c r="A388" s="341"/>
      <c r="B388" s="354" t="s">
        <v>68</v>
      </c>
      <c r="C388" s="309">
        <f>(данные!C307+данные!C328+данные!C349)/данные!G286</f>
        <v>1</v>
      </c>
      <c r="D388" s="310" t="e">
        <f>(данные!D307+данные!D328+данные!D349)/данные!H286</f>
        <v>#DIV/0!</v>
      </c>
      <c r="E388" s="311">
        <f>(данные!E307+данные!E328+данные!E349)/данные!I286</f>
        <v>1</v>
      </c>
    </row>
    <row r="389" spans="1:5" ht="12.75">
      <c r="A389" s="341"/>
      <c r="B389" s="354" t="s">
        <v>69</v>
      </c>
      <c r="C389" s="309">
        <f>(данные!C308+данные!C329+данные!C350)/данные!G287</f>
        <v>1</v>
      </c>
      <c r="D389" s="310" t="e">
        <f>(данные!D308+данные!D329+данные!D350)/данные!H287</f>
        <v>#DIV/0!</v>
      </c>
      <c r="E389" s="311">
        <f>(данные!E308+данные!E329+данные!E350)/данные!I287</f>
        <v>1</v>
      </c>
    </row>
    <row r="390" spans="1:5" ht="12.75">
      <c r="A390" s="341"/>
      <c r="B390" s="354" t="s">
        <v>70</v>
      </c>
      <c r="C390" s="309">
        <f>(данные!C309+данные!C330+данные!C351)/данные!G288</f>
        <v>1</v>
      </c>
      <c r="D390" s="310" t="e">
        <f>(данные!D309+данные!D330+данные!D351)/данные!H288</f>
        <v>#DIV/0!</v>
      </c>
      <c r="E390" s="311">
        <f>(данные!E309+данные!E330+данные!E351)/данные!I288</f>
        <v>1</v>
      </c>
    </row>
    <row r="391" spans="1:5" ht="12.75">
      <c r="A391" s="257"/>
      <c r="B391" s="356" t="s">
        <v>75</v>
      </c>
      <c r="C391" s="304">
        <f>(данные!C310+данные!C331+данные!C352)/данные!G289</f>
        <v>1</v>
      </c>
      <c r="D391" s="305" t="e">
        <f>(данные!D310+данные!D331+данные!D352)/данные!H289</f>
        <v>#DIV/0!</v>
      </c>
      <c r="E391" s="306">
        <f>(данные!E310+данные!E331+данные!E352)/данные!I289</f>
        <v>1</v>
      </c>
    </row>
    <row r="392" spans="1:5" ht="12.75">
      <c r="A392" s="350" t="s">
        <v>300</v>
      </c>
      <c r="B392" s="357" t="s">
        <v>51</v>
      </c>
      <c r="C392" s="325"/>
      <c r="D392" s="205"/>
      <c r="E392" s="203"/>
    </row>
    <row r="393" spans="1:5" ht="25.5">
      <c r="A393" s="341"/>
      <c r="B393" s="358" t="s">
        <v>128</v>
      </c>
      <c r="C393" s="309">
        <f>данные!C354/данные!C$353</f>
        <v>0.3533834586466165</v>
      </c>
      <c r="D393" s="310" t="e">
        <f>данные!D354/данные!D$353</f>
        <v>#DIV/0!</v>
      </c>
      <c r="E393" s="311">
        <f>данные!E354/данные!E$353</f>
        <v>0.3533834586466165</v>
      </c>
    </row>
    <row r="394" spans="1:5" ht="12.75">
      <c r="A394" s="341"/>
      <c r="B394" s="358" t="s">
        <v>129</v>
      </c>
      <c r="C394" s="309">
        <f>данные!C355/данные!C$353</f>
        <v>1</v>
      </c>
      <c r="D394" s="310" t="e">
        <f>данные!D355/данные!D$353</f>
        <v>#DIV/0!</v>
      </c>
      <c r="E394" s="311">
        <f>данные!E355/данные!E$353</f>
        <v>1</v>
      </c>
    </row>
    <row r="395" spans="1:5" ht="12.75">
      <c r="A395" s="341" t="s">
        <v>371</v>
      </c>
      <c r="B395" s="353" t="s">
        <v>63</v>
      </c>
      <c r="C395" s="201"/>
      <c r="D395" s="202"/>
      <c r="E395" s="204"/>
    </row>
    <row r="396" spans="1:5" ht="12.75">
      <c r="A396" s="341"/>
      <c r="B396" s="354" t="s">
        <v>37</v>
      </c>
      <c r="C396" s="398">
        <f>(2*данные!C357+3*данные!C377+4*данные!C397+5*данные!C417)/(данные!C417+данные!C397+данные!C377+данные!C357)</f>
        <v>3.4586466165413534</v>
      </c>
      <c r="D396" s="399" t="e">
        <f>(2*данные!D357+3*данные!D377+4*данные!D397+5*данные!D417)/(данные!D417+данные!D397+данные!D377+данные!D357)</f>
        <v>#DIV/0!</v>
      </c>
      <c r="E396" s="400">
        <f>(2*данные!E357+3*данные!E377+4*данные!E397+5*данные!E417)/(данные!E417+данные!E397+данные!E377+данные!E357)</f>
        <v>3.4586466165413534</v>
      </c>
    </row>
    <row r="397" spans="1:5" ht="12.75">
      <c r="A397" s="341"/>
      <c r="B397" s="354" t="s">
        <v>76</v>
      </c>
      <c r="C397" s="398">
        <f>(2*данные!C358+3*данные!C378+4*данные!C398+5*данные!C418)/(данные!C418+данные!C398+данные!C378+данные!C358)</f>
        <v>3.4661654135338344</v>
      </c>
      <c r="D397" s="399" t="e">
        <f>(2*данные!D358+3*данные!D378+4*данные!D398+5*данные!D418)/(данные!D418+данные!D398+данные!D378+данные!D358)</f>
        <v>#DIV/0!</v>
      </c>
      <c r="E397" s="400">
        <f>(2*данные!E358+3*данные!E378+4*данные!E398+5*данные!E418)/(данные!E418+данные!E398+данные!E378+данные!E358)</f>
        <v>3.4661654135338344</v>
      </c>
    </row>
    <row r="398" spans="1:5" ht="12.75">
      <c r="A398" s="341"/>
      <c r="B398" s="354" t="s">
        <v>53</v>
      </c>
      <c r="C398" s="398">
        <f>(2*данные!C359+3*данные!C379+4*данные!C399+5*данные!C419)/(данные!C419+данные!C399+данные!C379+данные!C359)</f>
        <v>3.526315789473684</v>
      </c>
      <c r="D398" s="399" t="e">
        <f>(2*данные!D359+3*данные!D379+4*данные!D399+5*данные!D419)/(данные!D419+данные!D399+данные!D379+данные!D359)</f>
        <v>#DIV/0!</v>
      </c>
      <c r="E398" s="400">
        <f>(2*данные!E359+3*данные!E379+4*данные!E399+5*данные!E419)/(данные!E419+данные!E399+данные!E379+данные!E359)</f>
        <v>3.526315789473684</v>
      </c>
    </row>
    <row r="399" spans="1:5" ht="12.75">
      <c r="A399" s="341"/>
      <c r="B399" s="354" t="s">
        <v>43</v>
      </c>
      <c r="C399" s="398">
        <f>(2*данные!C360+3*данные!C380+4*данные!C400+5*данные!C420)/(данные!C420+данные!C400+данные!C380+данные!C360)</f>
        <v>3.7969924812030076</v>
      </c>
      <c r="D399" s="399" t="e">
        <f>(2*данные!D360+3*данные!D380+4*данные!D400+5*данные!D420)/(данные!D420+данные!D400+данные!D380+данные!D360)</f>
        <v>#DIV/0!</v>
      </c>
      <c r="E399" s="400">
        <f>(2*данные!E360+3*данные!E380+4*данные!E400+5*данные!E420)/(данные!E420+данные!E400+данные!E380+данные!E360)</f>
        <v>3.7969924812030076</v>
      </c>
    </row>
    <row r="400" spans="1:5" ht="12.75">
      <c r="A400" s="341"/>
      <c r="B400" s="354" t="s">
        <v>44</v>
      </c>
      <c r="C400" s="398">
        <f>(2*данные!C361+3*данные!C381+4*данные!C401+5*данные!C421)/(данные!C421+данные!C401+данные!C381+данные!C361)</f>
        <v>3.9849624060150375</v>
      </c>
      <c r="D400" s="399" t="e">
        <f>(2*данные!D362+3*данные!D381+4*данные!D401+5*данные!D421)/(данные!D421+данные!D401+данные!D381+данные!D362)</f>
        <v>#DIV/0!</v>
      </c>
      <c r="E400" s="400">
        <f>(2*данные!E362+3*данные!E381+4*данные!E401+5*данные!E421)/(данные!E421+данные!E401+данные!E381+данные!E362)</f>
        <v>3.9849624060150375</v>
      </c>
    </row>
    <row r="401" spans="1:5" ht="12.75">
      <c r="A401" s="341"/>
      <c r="B401" s="354" t="s">
        <v>40</v>
      </c>
      <c r="C401" s="398">
        <f>(2*данные!C362+3*данные!C382+4*данные!C402+5*данные!C422)/(данные!C422+данные!C402+данные!C382+данные!C362)</f>
        <v>3.6666666666666665</v>
      </c>
      <c r="D401" s="399" t="e">
        <f>(2*данные!D363+3*данные!D382+4*данные!D402+5*данные!D422)/(данные!D422+данные!D402+данные!D382+данные!D363)</f>
        <v>#DIV/0!</v>
      </c>
      <c r="E401" s="400">
        <f>(2*данные!E363+3*данные!E382+4*данные!E402+5*данные!E422)/(данные!E422+данные!E402+данные!E382+данные!E363)</f>
        <v>3.6666666666666665</v>
      </c>
    </row>
    <row r="402" spans="1:5" ht="12.75">
      <c r="A402" s="341"/>
      <c r="B402" s="354" t="s">
        <v>41</v>
      </c>
      <c r="C402" s="398">
        <f>(2*данные!C363+3*данные!C383+4*данные!C403+5*данные!C423)/(данные!C423+данные!C403+данные!C383+данные!C363)</f>
        <v>3.6049382716049383</v>
      </c>
      <c r="D402" s="399" t="e">
        <f>(2*данные!D364+3*данные!D383+4*данные!D403+5*данные!D423)/(данные!D423+данные!D403+данные!D383+данные!D364)</f>
        <v>#DIV/0!</v>
      </c>
      <c r="E402" s="400">
        <f>(2*данные!E364+3*данные!E383+4*данные!E403+5*данные!E423)/(данные!E423+данные!E403+данные!E383+данные!E364)</f>
        <v>3.6049382716049383</v>
      </c>
    </row>
    <row r="403" spans="1:5" ht="12.75">
      <c r="A403" s="341"/>
      <c r="B403" s="354" t="s">
        <v>42</v>
      </c>
      <c r="C403" s="398" t="e">
        <f>(2*данные!C364+3*данные!C384+4*данные!C404+5*данные!C424)/(данные!C424+данные!C404+данные!C384+данные!C364)</f>
        <v>#DIV/0!</v>
      </c>
      <c r="D403" s="399" t="e">
        <f>(2*данные!D365+3*данные!D384+4*данные!D404+5*данные!D424)/(данные!D424+данные!D404+данные!D384+данные!D365)</f>
        <v>#DIV/0!</v>
      </c>
      <c r="E403" s="400" t="e">
        <f>(2*данные!E365+3*данные!E384+4*данные!E404+5*данные!E424)/(данные!E424+данные!E404+данные!E384+данные!E365)</f>
        <v>#DIV/0!</v>
      </c>
    </row>
    <row r="404" spans="1:5" ht="12.75">
      <c r="A404" s="341"/>
      <c r="B404" s="354" t="s">
        <v>45</v>
      </c>
      <c r="C404" s="398">
        <f>(2*данные!C365+3*данные!C385+4*данные!C405+5*данные!C425)/(данные!C425+данные!C405+данные!C385+данные!C365)</f>
        <v>3.81203007518797</v>
      </c>
      <c r="D404" s="399" t="e">
        <f>(2*данные!D366+3*данные!D385+4*данные!D405+5*данные!D425)/(данные!D425+данные!D405+данные!D385+данные!D366)</f>
        <v>#DIV/0!</v>
      </c>
      <c r="E404" s="400">
        <f>(2*данные!E366+3*данные!E385+4*данные!E405+5*данные!E425)/(данные!E425+данные!E405+данные!E385+данные!E366)</f>
        <v>3.81203007518797</v>
      </c>
    </row>
    <row r="405" spans="1:5" ht="12.75">
      <c r="A405" s="341"/>
      <c r="B405" s="354" t="s">
        <v>49</v>
      </c>
      <c r="C405" s="398">
        <f>(2*данные!C366+3*данные!C386+4*данные!C406+5*данные!C426)/(данные!C426+данные!C406+данные!C386+данные!C366)</f>
        <v>3.774436090225564</v>
      </c>
      <c r="D405" s="399" t="e">
        <f>(2*данные!D367+3*данные!D386+4*данные!D406+5*данные!D426)/(данные!D426+данные!D406+данные!D386+данные!D367)</f>
        <v>#DIV/0!</v>
      </c>
      <c r="E405" s="400">
        <f>(2*данные!E367+3*данные!E386+4*данные!E406+5*данные!E426)/(данные!E426+данные!E406+данные!E386+данные!E367)</f>
        <v>3.774436090225564</v>
      </c>
    </row>
    <row r="406" spans="1:5" ht="12.75">
      <c r="A406" s="341"/>
      <c r="B406" s="354" t="s">
        <v>47</v>
      </c>
      <c r="C406" s="398">
        <f>(2*данные!C367+3*данные!C387+4*данные!C407+5*данные!C427)/(данные!C427+данные!C407+данные!C387+данные!C367)</f>
        <v>3.5789473684210527</v>
      </c>
      <c r="D406" s="399" t="e">
        <f>(2*данные!D368+3*данные!D387+4*данные!D407+5*данные!D427)/(данные!D427+данные!D407+данные!D387+данные!D368)</f>
        <v>#DIV/0!</v>
      </c>
      <c r="E406" s="400">
        <f>(2*данные!E368+3*данные!E387+4*данные!E407+5*данные!E427)/(данные!E427+данные!E407+данные!E387+данные!E368)</f>
        <v>3.5789473684210527</v>
      </c>
    </row>
    <row r="407" spans="1:5" ht="12.75">
      <c r="A407" s="341"/>
      <c r="B407" s="354" t="s">
        <v>46</v>
      </c>
      <c r="C407" s="398">
        <f>(2*данные!C368+3*данные!C388+4*данные!C408+5*данные!C428)/(данные!C428+данные!C408+данные!C388+данные!C368)</f>
        <v>3.5413533834586466</v>
      </c>
      <c r="D407" s="399" t="e">
        <f>(2*данные!D369+3*данные!D388+4*данные!D408+5*данные!D428)/(данные!D428+данные!D408+данные!D388+данные!D369)</f>
        <v>#DIV/0!</v>
      </c>
      <c r="E407" s="400">
        <f>(2*данные!E369+3*данные!E388+4*данные!E408+5*данные!E428)/(данные!E428+данные!E408+данные!E388+данные!E369)</f>
        <v>3.5413533834586466</v>
      </c>
    </row>
    <row r="408" spans="1:5" ht="12.75">
      <c r="A408" s="341"/>
      <c r="B408" s="354" t="s">
        <v>48</v>
      </c>
      <c r="C408" s="398">
        <f>(2*данные!C369+3*данные!C389+4*данные!C409+5*данные!C429)/(данные!C429+данные!C409+данные!C389+данные!C369)</f>
        <v>3.789473684210526</v>
      </c>
      <c r="D408" s="399" t="e">
        <f>(2*данные!D370+3*данные!D389+4*данные!D409+5*данные!D429)/(данные!D429+данные!D409+данные!D389+данные!D370)</f>
        <v>#DIV/0!</v>
      </c>
      <c r="E408" s="400">
        <f>(2*данные!E370+3*данные!E389+4*данные!E409+5*данные!E429)/(данные!E429+данные!E409+данные!E389+данные!E370)</f>
        <v>3.789473684210526</v>
      </c>
    </row>
    <row r="409" spans="1:5" ht="12.75">
      <c r="A409" s="341"/>
      <c r="B409" s="354" t="s">
        <v>50</v>
      </c>
      <c r="C409" s="398">
        <f>(2*данные!C370+3*данные!C390+4*данные!C410+5*данные!C430)/(данные!C430+данные!C410+данные!C390+данные!C370)</f>
        <v>3.992481203007519</v>
      </c>
      <c r="D409" s="399" t="e">
        <f>(2*данные!D371+3*данные!D390+4*данные!D410+5*данные!D430)/(данные!D430+данные!D410+данные!D390+данные!D371)</f>
        <v>#DIV/0!</v>
      </c>
      <c r="E409" s="400">
        <f>(2*данные!E371+3*данные!E390+4*данные!E410+5*данные!E430)/(данные!E430+данные!E410+данные!E390+данные!E371)</f>
        <v>3.992481203007519</v>
      </c>
    </row>
    <row r="410" spans="1:5" ht="12.75">
      <c r="A410" s="341"/>
      <c r="B410" s="354" t="s">
        <v>67</v>
      </c>
      <c r="C410" s="398">
        <f>(2*данные!C371+3*данные!C391+4*данные!C411+5*данные!C431)/(данные!C431+данные!C411+данные!C391+данные!C371)</f>
        <v>4.2781954887218046</v>
      </c>
      <c r="D410" s="399" t="e">
        <f>(2*данные!D372+3*данные!D391+4*данные!D411+5*данные!D431)/(данные!D431+данные!D411+данные!D391+данные!D372)</f>
        <v>#DIV/0!</v>
      </c>
      <c r="E410" s="400">
        <f>(2*данные!E372+3*данные!E391+4*данные!E411+5*данные!E431)/(данные!E431+данные!E411+данные!E391+данные!E372)</f>
        <v>4.2781954887218046</v>
      </c>
    </row>
    <row r="411" spans="1:5" ht="12.75">
      <c r="A411" s="341"/>
      <c r="B411" s="354" t="s">
        <v>68</v>
      </c>
      <c r="C411" s="398">
        <f>(2*данные!C372+3*данные!C392+4*данные!C412+5*данные!C432)/(данные!C432+данные!C412+данные!C392+данные!C372)</f>
        <v>4.753246753246753</v>
      </c>
      <c r="D411" s="398" t="e">
        <f>(2*данные!D372+3*данные!D392+4*данные!D412+5*данные!D432)/(данные!D432+данные!D412+данные!D392+данные!D372)</f>
        <v>#DIV/0!</v>
      </c>
      <c r="E411" s="398">
        <f>(2*данные!E372+3*данные!E392+4*данные!E412+5*данные!E432)/(данные!E432+данные!E412+данные!E392+данные!E372)</f>
        <v>4.753246753246753</v>
      </c>
    </row>
    <row r="412" spans="1:5" ht="12.75">
      <c r="A412" s="341"/>
      <c r="B412" s="354" t="s">
        <v>69</v>
      </c>
      <c r="C412" s="398">
        <f>(2*данные!C373+3*данные!C393+4*данные!C413+5*данные!C433)/(данные!C433+данные!C413+данные!C393+данные!C373)</f>
        <v>4.353383458646617</v>
      </c>
      <c r="D412" s="399" t="e">
        <f>(2*данные!D373+3*данные!D393+4*данные!D413+5*данные!D433)/(данные!D433+данные!D413+данные!D393+данные!D373)</f>
        <v>#DIV/0!</v>
      </c>
      <c r="E412" s="400">
        <f>(2*данные!E373+3*данные!E393+4*данные!E413+5*данные!E433)/(данные!E433+данные!E413+данные!E393+данные!E373)</f>
        <v>4.353383458646617</v>
      </c>
    </row>
    <row r="413" spans="1:5" ht="12.75">
      <c r="A413" s="341"/>
      <c r="B413" s="354" t="s">
        <v>70</v>
      </c>
      <c r="C413" s="398">
        <f>(2*данные!C374+3*данные!C394+4*данные!C414+5*данные!C434)/(данные!C434+данные!C414+данные!C394+данные!C374)</f>
        <v>4.383458646616542</v>
      </c>
      <c r="D413" s="399" t="e">
        <f>(2*данные!D374+3*данные!D394+4*данные!D414+5*данные!D434)/(данные!D434+данные!D414+данные!D394+данные!D374)</f>
        <v>#DIV/0!</v>
      </c>
      <c r="E413" s="400">
        <f>(2*данные!E374+3*данные!E394+4*данные!E414+5*данные!E434)/(данные!E434+данные!E414+данные!E394+данные!E374)</f>
        <v>4.383458646616542</v>
      </c>
    </row>
    <row r="414" spans="1:5" ht="12.75">
      <c r="A414" s="341"/>
      <c r="B414" s="354" t="s">
        <v>75</v>
      </c>
      <c r="C414" s="398">
        <f>(2*данные!C375+3*данные!C395+4*данные!C415+5*данные!C435)/(данные!C435+данные!C415+данные!C395+данные!C375)</f>
        <v>4.075187969924812</v>
      </c>
      <c r="D414" s="399" t="e">
        <f>(2*данные!D375+3*данные!D395+4*данные!D415+5*данные!D435)/(данные!D435+данные!D415+данные!D395+данные!D375)</f>
        <v>#DIV/0!</v>
      </c>
      <c r="E414" s="400">
        <f>(2*данные!E375+3*данные!E395+4*данные!E415+5*данные!E435)/(данные!E435+данные!E415+данные!E395+данные!E375)</f>
        <v>4.075187969924812</v>
      </c>
    </row>
    <row r="415" spans="1:5" ht="12.75">
      <c r="A415" s="341" t="s">
        <v>372</v>
      </c>
      <c r="B415" s="353" t="s">
        <v>65</v>
      </c>
      <c r="C415" s="201"/>
      <c r="D415" s="202"/>
      <c r="E415" s="204"/>
    </row>
    <row r="416" spans="1:5" ht="12.75">
      <c r="A416" s="341"/>
      <c r="B416" s="354" t="s">
        <v>37</v>
      </c>
      <c r="C416" s="309">
        <f>(данные!C397+данные!C417)/данные!G357</f>
        <v>0.42105263157894735</v>
      </c>
      <c r="D416" s="310" t="e">
        <f>(данные!D397+данные!D417)/данные!H357</f>
        <v>#DIV/0!</v>
      </c>
      <c r="E416" s="311">
        <f>(данные!E397+данные!E417)/данные!I357</f>
        <v>0.42105263157894735</v>
      </c>
    </row>
    <row r="417" spans="1:5" ht="12.75">
      <c r="A417" s="341"/>
      <c r="B417" s="354" t="s">
        <v>76</v>
      </c>
      <c r="C417" s="309">
        <f>(данные!C398+данные!C418)/данные!G358</f>
        <v>0.37593984962406013</v>
      </c>
      <c r="D417" s="310" t="e">
        <f>(данные!D398+данные!D418)/данные!H358</f>
        <v>#DIV/0!</v>
      </c>
      <c r="E417" s="311">
        <f>(данные!E398+данные!E418)/данные!I358</f>
        <v>0.37593984962406013</v>
      </c>
    </row>
    <row r="418" spans="1:5" ht="12.75">
      <c r="A418" s="341"/>
      <c r="B418" s="354" t="s">
        <v>53</v>
      </c>
      <c r="C418" s="309">
        <f>(данные!C399+данные!C419)/данные!G359</f>
        <v>0.39849624060150374</v>
      </c>
      <c r="D418" s="310" t="e">
        <f>(данные!D399+данные!D419)/данные!H359</f>
        <v>#DIV/0!</v>
      </c>
      <c r="E418" s="311">
        <f>(данные!E399+данные!E419)/данные!I359</f>
        <v>0.39849624060150374</v>
      </c>
    </row>
    <row r="419" spans="1:5" ht="12.75">
      <c r="A419" s="341"/>
      <c r="B419" s="354" t="s">
        <v>43</v>
      </c>
      <c r="C419" s="309">
        <f>(данные!C400+данные!C420)/данные!G360</f>
        <v>0.5714285714285714</v>
      </c>
      <c r="D419" s="310" t="e">
        <f>(данные!D400+данные!D420)/данные!H360</f>
        <v>#DIV/0!</v>
      </c>
      <c r="E419" s="311">
        <f>(данные!E400+данные!E420)/данные!I360</f>
        <v>0.5714285714285714</v>
      </c>
    </row>
    <row r="420" spans="1:5" ht="12.75">
      <c r="A420" s="341"/>
      <c r="B420" s="354" t="s">
        <v>44</v>
      </c>
      <c r="C420" s="309">
        <f>(данные!C401+данные!C421)/данные!G361</f>
        <v>0.6992481203007519</v>
      </c>
      <c r="D420" s="310" t="e">
        <f>(данные!D401+данные!D421)/данные!H361</f>
        <v>#DIV/0!</v>
      </c>
      <c r="E420" s="311">
        <f>(данные!E401+данные!E421)/данные!I361</f>
        <v>0.6992481203007519</v>
      </c>
    </row>
    <row r="421" spans="1:5" ht="12.75">
      <c r="A421" s="341"/>
      <c r="B421" s="354" t="s">
        <v>40</v>
      </c>
      <c r="C421" s="309">
        <f>(данные!C402+данные!C422)/данные!G362</f>
        <v>0.5294117647058824</v>
      </c>
      <c r="D421" s="310" t="e">
        <f>(данные!D402+данные!D422)/данные!H362</f>
        <v>#DIV/0!</v>
      </c>
      <c r="E421" s="311">
        <f>(данные!E402+данные!E422)/данные!I362</f>
        <v>0.5294117647058824</v>
      </c>
    </row>
    <row r="422" spans="1:5" ht="12.75">
      <c r="A422" s="341"/>
      <c r="B422" s="354" t="s">
        <v>41</v>
      </c>
      <c r="C422" s="309">
        <f>(данные!C403+данные!C423)/данные!G363</f>
        <v>0.48148148148148145</v>
      </c>
      <c r="D422" s="310" t="e">
        <f>(данные!D403+данные!D423)/данные!H363</f>
        <v>#DIV/0!</v>
      </c>
      <c r="E422" s="311">
        <f>(данные!E403+данные!E423)/данные!I363</f>
        <v>0.48148148148148145</v>
      </c>
    </row>
    <row r="423" spans="1:5" ht="12.75">
      <c r="A423" s="341"/>
      <c r="B423" s="354" t="s">
        <v>42</v>
      </c>
      <c r="C423" s="309" t="e">
        <f>(данные!C404+данные!C424)/данные!G364</f>
        <v>#DIV/0!</v>
      </c>
      <c r="D423" s="310" t="e">
        <f>(данные!D404+данные!D424)/данные!H364</f>
        <v>#DIV/0!</v>
      </c>
      <c r="E423" s="311" t="e">
        <f>(данные!E404+данные!E424)/данные!I364</f>
        <v>#DIV/0!</v>
      </c>
    </row>
    <row r="424" spans="1:5" ht="12.75">
      <c r="A424" s="341"/>
      <c r="B424" s="354" t="s">
        <v>45</v>
      </c>
      <c r="C424" s="309">
        <f>(данные!C405+данные!C425)/данные!G365</f>
        <v>0.5939849624060151</v>
      </c>
      <c r="D424" s="310" t="e">
        <f>(данные!D405+данные!D425)/данные!H365</f>
        <v>#DIV/0!</v>
      </c>
      <c r="E424" s="311">
        <f>(данные!E405+данные!E425)/данные!I365</f>
        <v>0.5939849624060151</v>
      </c>
    </row>
    <row r="425" spans="1:5" ht="12.75">
      <c r="A425" s="341"/>
      <c r="B425" s="354" t="s">
        <v>49</v>
      </c>
      <c r="C425" s="309">
        <f>(данные!C406+данные!C426)/данные!G366</f>
        <v>0.5789473684210527</v>
      </c>
      <c r="D425" s="310" t="e">
        <f>(данные!D406+данные!D426)/данные!H366</f>
        <v>#DIV/0!</v>
      </c>
      <c r="E425" s="311">
        <f>(данные!E406+данные!E426)/данные!I366</f>
        <v>0.5789473684210527</v>
      </c>
    </row>
    <row r="426" spans="1:5" ht="12.75">
      <c r="A426" s="341"/>
      <c r="B426" s="354" t="s">
        <v>47</v>
      </c>
      <c r="C426" s="309">
        <f>(данные!C407+данные!C427)/данные!G367</f>
        <v>0.48872180451127817</v>
      </c>
      <c r="D426" s="310" t="e">
        <f>(данные!D407+данные!D427)/данные!H367</f>
        <v>#DIV/0!</v>
      </c>
      <c r="E426" s="311">
        <f>(данные!E407+данные!E427)/данные!I367</f>
        <v>0.48872180451127817</v>
      </c>
    </row>
    <row r="427" spans="1:5" ht="12.75">
      <c r="A427" s="341"/>
      <c r="B427" s="354" t="s">
        <v>46</v>
      </c>
      <c r="C427" s="309">
        <f>(данные!C408+данные!C428)/данные!G368</f>
        <v>0.44360902255639095</v>
      </c>
      <c r="D427" s="310" t="e">
        <f>(данные!D408+данные!D428)/данные!H368</f>
        <v>#DIV/0!</v>
      </c>
      <c r="E427" s="311">
        <f>(данные!E408+данные!E428)/данные!I368</f>
        <v>0.44360902255639095</v>
      </c>
    </row>
    <row r="428" spans="1:5" ht="12.75">
      <c r="A428" s="341"/>
      <c r="B428" s="354" t="s">
        <v>48</v>
      </c>
      <c r="C428" s="309">
        <f>(данные!C409+данные!C429)/данные!G369</f>
        <v>0.6015037593984962</v>
      </c>
      <c r="D428" s="310" t="e">
        <f>(данные!D409+данные!D429)/данные!H369</f>
        <v>#DIV/0!</v>
      </c>
      <c r="E428" s="311">
        <f>(данные!E409+данные!E429)/данные!I369</f>
        <v>0.6015037593984962</v>
      </c>
    </row>
    <row r="429" spans="1:5" ht="12.75">
      <c r="A429" s="341"/>
      <c r="B429" s="354" t="s">
        <v>50</v>
      </c>
      <c r="C429" s="309">
        <f>(данные!C410+данные!C430)/данные!G370</f>
        <v>0.7218045112781954</v>
      </c>
      <c r="D429" s="310" t="e">
        <f>(данные!D410+данные!D430)/данные!H370</f>
        <v>#DIV/0!</v>
      </c>
      <c r="E429" s="311">
        <f>(данные!E410+данные!E430)/данные!I370</f>
        <v>0.7218045112781954</v>
      </c>
    </row>
    <row r="430" spans="1:5" ht="12.75">
      <c r="A430" s="341"/>
      <c r="B430" s="354" t="s">
        <v>67</v>
      </c>
      <c r="C430" s="309">
        <f>(данные!C411+данные!C431)/данные!G371</f>
        <v>0.8421052631578947</v>
      </c>
      <c r="D430" s="310" t="e">
        <f>(данные!D411+данные!D431)/данные!H371</f>
        <v>#DIV/0!</v>
      </c>
      <c r="E430" s="311">
        <f>(данные!E411+данные!E431)/данные!I371</f>
        <v>0.8421052631578947</v>
      </c>
    </row>
    <row r="431" spans="1:5" ht="12.75">
      <c r="A431" s="341"/>
      <c r="B431" s="354" t="s">
        <v>68</v>
      </c>
      <c r="C431" s="309">
        <f>(данные!C412+данные!C432)/данные!G372</f>
        <v>0.922077922077922</v>
      </c>
      <c r="D431" s="310" t="e">
        <f>(данные!D412+данные!D432)/данные!H372</f>
        <v>#DIV/0!</v>
      </c>
      <c r="E431" s="311">
        <f>(данные!E412+данные!E432)/данные!I372</f>
        <v>0.922077922077922</v>
      </c>
    </row>
    <row r="432" spans="1:5" ht="12.75">
      <c r="A432" s="341"/>
      <c r="B432" s="354" t="s">
        <v>69</v>
      </c>
      <c r="C432" s="309">
        <f>(данные!C413+данные!C433)/данные!G373</f>
        <v>0.8571428571428571</v>
      </c>
      <c r="D432" s="310" t="e">
        <f>(данные!D413+данные!D433)/данные!H373</f>
        <v>#DIV/0!</v>
      </c>
      <c r="E432" s="311">
        <f>(данные!E413+данные!E433)/данные!I373</f>
        <v>0.8571428571428571</v>
      </c>
    </row>
    <row r="433" spans="1:5" ht="12.75">
      <c r="A433" s="341"/>
      <c r="B433" s="354" t="s">
        <v>70</v>
      </c>
      <c r="C433" s="309">
        <f>(данные!C414+данные!C434)/данные!G374</f>
        <v>0.8421052631578947</v>
      </c>
      <c r="D433" s="310" t="e">
        <f>(данные!D414+данные!D434)/данные!H374</f>
        <v>#DIV/0!</v>
      </c>
      <c r="E433" s="311">
        <f>(данные!E414+данные!E434)/данные!I374</f>
        <v>0.8421052631578947</v>
      </c>
    </row>
    <row r="434" spans="1:5" ht="12.75">
      <c r="A434" s="341"/>
      <c r="B434" s="354" t="s">
        <v>75</v>
      </c>
      <c r="C434" s="309">
        <f>(данные!C415+данные!C435)/данные!G375</f>
        <v>0.7293233082706767</v>
      </c>
      <c r="D434" s="310" t="e">
        <f>(данные!D415+данные!D435)/данные!H375</f>
        <v>#DIV/0!</v>
      </c>
      <c r="E434" s="311">
        <f>(данные!E415+данные!E435)/данные!I375</f>
        <v>0.7293233082706767</v>
      </c>
    </row>
    <row r="435" spans="1:5" ht="12.75">
      <c r="A435" s="341" t="s">
        <v>373</v>
      </c>
      <c r="B435" s="353" t="s">
        <v>66</v>
      </c>
      <c r="C435" s="201"/>
      <c r="D435" s="202"/>
      <c r="E435" s="204"/>
    </row>
    <row r="436" spans="1:5" ht="12.75">
      <c r="A436" s="341"/>
      <c r="B436" s="354" t="s">
        <v>37</v>
      </c>
      <c r="C436" s="309">
        <f>(данные!C377+данные!C397+данные!C417)/данные!G357</f>
        <v>1</v>
      </c>
      <c r="D436" s="310" t="e">
        <f>(данные!D377+данные!D397+данные!D417)/данные!H357</f>
        <v>#DIV/0!</v>
      </c>
      <c r="E436" s="311">
        <f>(данные!E377+данные!E397+данные!E417)/данные!I357</f>
        <v>1</v>
      </c>
    </row>
    <row r="437" spans="1:5" ht="12.75">
      <c r="A437" s="341"/>
      <c r="B437" s="354" t="s">
        <v>76</v>
      </c>
      <c r="C437" s="309">
        <f>(данные!C378+данные!C398+данные!C418)/данные!G358</f>
        <v>1</v>
      </c>
      <c r="D437" s="310" t="e">
        <f>(данные!D378+данные!D398+данные!D418)/данные!H358</f>
        <v>#DIV/0!</v>
      </c>
      <c r="E437" s="311">
        <f>(данные!E378+данные!E398+данные!E418)/данные!I358</f>
        <v>1</v>
      </c>
    </row>
    <row r="438" spans="1:5" ht="12.75">
      <c r="A438" s="341"/>
      <c r="B438" s="354" t="s">
        <v>53</v>
      </c>
      <c r="C438" s="309">
        <f>(данные!C379+данные!C399+данные!C419)/данные!G359</f>
        <v>1</v>
      </c>
      <c r="D438" s="310" t="e">
        <f>(данные!D379+данные!D399+данные!D419)/данные!H359</f>
        <v>#DIV/0!</v>
      </c>
      <c r="E438" s="311">
        <f>(данные!E379+данные!E399+данные!E419)/данные!I359</f>
        <v>1</v>
      </c>
    </row>
    <row r="439" spans="1:5" ht="12.75">
      <c r="A439" s="341"/>
      <c r="B439" s="354" t="s">
        <v>43</v>
      </c>
      <c r="C439" s="309">
        <f>(данные!C380+данные!C400+данные!C420)/данные!G360</f>
        <v>1</v>
      </c>
      <c r="D439" s="310" t="e">
        <f>(данные!D380+данные!D400+данные!D420)/данные!H360</f>
        <v>#DIV/0!</v>
      </c>
      <c r="E439" s="311">
        <f>(данные!E380+данные!E400+данные!E420)/данные!I360</f>
        <v>1</v>
      </c>
    </row>
    <row r="440" spans="1:5" ht="12.75">
      <c r="A440" s="341"/>
      <c r="B440" s="354" t="s">
        <v>44</v>
      </c>
      <c r="C440" s="309">
        <f>(данные!C381+данные!C401+данные!C421)/данные!G361</f>
        <v>1</v>
      </c>
      <c r="D440" s="310" t="e">
        <f>(данные!D381+данные!D401+данные!D421)/данные!H361</f>
        <v>#DIV/0!</v>
      </c>
      <c r="E440" s="311">
        <f>(данные!E381+данные!E401+данные!E421)/данные!I361</f>
        <v>1</v>
      </c>
    </row>
    <row r="441" spans="1:5" ht="12.75">
      <c r="A441" s="341"/>
      <c r="B441" s="354" t="s">
        <v>40</v>
      </c>
      <c r="C441" s="309">
        <f>(данные!C382+данные!C402+данные!C422)/данные!G362</f>
        <v>1</v>
      </c>
      <c r="D441" s="310" t="e">
        <f>(данные!D382+данные!D402+данные!D422)/данные!H362</f>
        <v>#DIV/0!</v>
      </c>
      <c r="E441" s="311">
        <f>(данные!E382+данные!E402+данные!E422)/данные!I362</f>
        <v>1</v>
      </c>
    </row>
    <row r="442" spans="1:5" ht="12.75">
      <c r="A442" s="341"/>
      <c r="B442" s="354" t="s">
        <v>41</v>
      </c>
      <c r="C442" s="309">
        <f>(данные!C383+данные!C403+данные!C423)/данные!G363</f>
        <v>1</v>
      </c>
      <c r="D442" s="310" t="e">
        <f>(данные!D383+данные!D403+данные!D423)/данные!H363</f>
        <v>#DIV/0!</v>
      </c>
      <c r="E442" s="311">
        <f>(данные!E383+данные!E403+данные!E423)/данные!I363</f>
        <v>1</v>
      </c>
    </row>
    <row r="443" spans="1:5" ht="12.75">
      <c r="A443" s="341"/>
      <c r="B443" s="354" t="s">
        <v>42</v>
      </c>
      <c r="C443" s="309" t="e">
        <f>(данные!C384+данные!C404+данные!C424)/данные!G364</f>
        <v>#DIV/0!</v>
      </c>
      <c r="D443" s="310" t="e">
        <f>(данные!D384+данные!D404+данные!D424)/данные!H364</f>
        <v>#DIV/0!</v>
      </c>
      <c r="E443" s="311" t="e">
        <f>(данные!E384+данные!E404+данные!E424)/данные!I364</f>
        <v>#DIV/0!</v>
      </c>
    </row>
    <row r="444" spans="1:5" ht="12.75">
      <c r="A444" s="341"/>
      <c r="B444" s="354" t="s">
        <v>45</v>
      </c>
      <c r="C444" s="309">
        <f>(данные!C385+данные!C405+данные!C425)/данные!G365</f>
        <v>1</v>
      </c>
      <c r="D444" s="310" t="e">
        <f>(данные!D385+данные!D405+данные!D425)/данные!H365</f>
        <v>#DIV/0!</v>
      </c>
      <c r="E444" s="311">
        <f>(данные!E385+данные!E405+данные!E425)/данные!I365</f>
        <v>1</v>
      </c>
    </row>
    <row r="445" spans="1:5" ht="12.75">
      <c r="A445" s="341"/>
      <c r="B445" s="354" t="s">
        <v>49</v>
      </c>
      <c r="C445" s="309">
        <f>(данные!C386+данные!C406+данные!C426)/данные!G366</f>
        <v>1</v>
      </c>
      <c r="D445" s="310" t="e">
        <f>(данные!D386+данные!D406+данные!D426)/данные!H366</f>
        <v>#DIV/0!</v>
      </c>
      <c r="E445" s="311">
        <f>(данные!E386+данные!E406+данные!E426)/данные!I366</f>
        <v>1</v>
      </c>
    </row>
    <row r="446" spans="1:5" ht="12.75">
      <c r="A446" s="341"/>
      <c r="B446" s="354" t="s">
        <v>47</v>
      </c>
      <c r="C446" s="309">
        <f>(данные!C387+данные!C407+данные!C427)/данные!G367</f>
        <v>1</v>
      </c>
      <c r="D446" s="310" t="e">
        <f>(данные!D387+данные!D407+данные!D427)/данные!H367</f>
        <v>#DIV/0!</v>
      </c>
      <c r="E446" s="311">
        <f>(данные!E387+данные!E407+данные!E427)/данные!I367</f>
        <v>1</v>
      </c>
    </row>
    <row r="447" spans="1:5" ht="12.75">
      <c r="A447" s="341"/>
      <c r="B447" s="354" t="s">
        <v>46</v>
      </c>
      <c r="C447" s="309">
        <f>(данные!C388+данные!C408+данные!C428)/данные!G368</f>
        <v>1</v>
      </c>
      <c r="D447" s="310" t="e">
        <f>(данные!D388+данные!D408+данные!D428)/данные!H368</f>
        <v>#DIV/0!</v>
      </c>
      <c r="E447" s="311">
        <f>(данные!E388+данные!E408+данные!E428)/данные!I368</f>
        <v>1</v>
      </c>
    </row>
    <row r="448" spans="1:5" ht="12.75">
      <c r="A448" s="341"/>
      <c r="B448" s="354" t="s">
        <v>48</v>
      </c>
      <c r="C448" s="309">
        <f>(данные!C389+данные!C409+данные!C429)/данные!G369</f>
        <v>1</v>
      </c>
      <c r="D448" s="310" t="e">
        <f>(данные!D389+данные!D409+данные!D429)/данные!H369</f>
        <v>#DIV/0!</v>
      </c>
      <c r="E448" s="311">
        <f>(данные!E389+данные!E409+данные!E429)/данные!I369</f>
        <v>1</v>
      </c>
    </row>
    <row r="449" spans="1:5" ht="12.75">
      <c r="A449" s="341"/>
      <c r="B449" s="354" t="s">
        <v>50</v>
      </c>
      <c r="C449" s="309">
        <f>(данные!C390+данные!C410+данные!C430)/данные!G370</f>
        <v>1</v>
      </c>
      <c r="D449" s="310" t="e">
        <f>(данные!D390+данные!D410+данные!D430)/данные!H370</f>
        <v>#DIV/0!</v>
      </c>
      <c r="E449" s="311">
        <f>(данные!E390+данные!E410+данные!E430)/данные!I370</f>
        <v>1</v>
      </c>
    </row>
    <row r="450" spans="1:5" ht="12.75">
      <c r="A450" s="341"/>
      <c r="B450" s="354" t="s">
        <v>67</v>
      </c>
      <c r="C450" s="309">
        <f>(данные!C391+данные!C411+данные!C431)/данные!G371</f>
        <v>1</v>
      </c>
      <c r="D450" s="310" t="e">
        <f>(данные!D391+данные!D411+данные!D431)/данные!H371</f>
        <v>#DIV/0!</v>
      </c>
      <c r="E450" s="311">
        <f>(данные!E391+данные!E411+данные!E431)/данные!I371</f>
        <v>1</v>
      </c>
    </row>
    <row r="451" spans="1:5" ht="12.75">
      <c r="A451" s="341"/>
      <c r="B451" s="354" t="s">
        <v>68</v>
      </c>
      <c r="C451" s="309">
        <f>(данные!C392+данные!C412+данные!C432)/данные!G372</f>
        <v>1</v>
      </c>
      <c r="D451" s="310" t="e">
        <f>(данные!D392+данные!D412+данные!D432)/данные!H372</f>
        <v>#DIV/0!</v>
      </c>
      <c r="E451" s="311">
        <f>(данные!E392+данные!E412+данные!E432)/данные!I372</f>
        <v>1</v>
      </c>
    </row>
    <row r="452" spans="1:5" ht="12.75">
      <c r="A452" s="341"/>
      <c r="B452" s="354" t="s">
        <v>69</v>
      </c>
      <c r="C452" s="309">
        <f>(данные!C393+данные!C413+данные!C433)/данные!G373</f>
        <v>1</v>
      </c>
      <c r="D452" s="310" t="e">
        <f>(данные!D393+данные!D413+данные!D433)/данные!H373</f>
        <v>#DIV/0!</v>
      </c>
      <c r="E452" s="311">
        <f>(данные!E393+данные!E413+данные!E433)/данные!I373</f>
        <v>1</v>
      </c>
    </row>
    <row r="453" spans="1:5" ht="12.75">
      <c r="A453" s="341"/>
      <c r="B453" s="354" t="s">
        <v>70</v>
      </c>
      <c r="C453" s="309">
        <f>(данные!C394+данные!C414+данные!C434)/данные!G374</f>
        <v>1</v>
      </c>
      <c r="D453" s="310" t="e">
        <f>(данные!D394+данные!D414+данные!D434)/данные!H374</f>
        <v>#DIV/0!</v>
      </c>
      <c r="E453" s="311">
        <f>(данные!E394+данные!E414+данные!E434)/данные!I374</f>
        <v>1</v>
      </c>
    </row>
    <row r="454" spans="1:5" ht="12.75">
      <c r="A454" s="257"/>
      <c r="B454" s="356" t="s">
        <v>75</v>
      </c>
      <c r="C454" s="304">
        <f>(данные!C395+данные!C415+данные!C435)/данные!G375</f>
        <v>1</v>
      </c>
      <c r="D454" s="305" t="e">
        <f>(данные!D395+данные!D415+данные!D435)/данные!H375</f>
        <v>#DIV/0!</v>
      </c>
      <c r="E454" s="306">
        <f>(данные!E395+данные!E415+данные!E435)/данные!I375</f>
        <v>1</v>
      </c>
    </row>
    <row r="455" spans="1:5" ht="12.75">
      <c r="A455" s="350" t="s">
        <v>301</v>
      </c>
      <c r="B455" s="357" t="s">
        <v>55</v>
      </c>
      <c r="C455" s="325"/>
      <c r="D455" s="205"/>
      <c r="E455" s="203"/>
    </row>
    <row r="456" spans="1:5" ht="12" customHeight="1">
      <c r="A456" s="341"/>
      <c r="B456" s="358" t="s">
        <v>130</v>
      </c>
      <c r="C456" s="309">
        <f>данные!C437/данные!C$436</f>
        <v>0.3235294117647059</v>
      </c>
      <c r="D456" s="310" t="e">
        <f>данные!D437/данные!D$436</f>
        <v>#DIV/0!</v>
      </c>
      <c r="E456" s="311">
        <f>данные!E437/данные!E$436</f>
        <v>0.3235294117647059</v>
      </c>
    </row>
    <row r="457" spans="1:5" ht="25.5">
      <c r="A457" s="341"/>
      <c r="B457" s="358" t="s">
        <v>131</v>
      </c>
      <c r="C457" s="309">
        <f>данные!C438/данные!C$436</f>
        <v>1</v>
      </c>
      <c r="D457" s="310" t="e">
        <f>данные!D438/данные!D$436</f>
        <v>#DIV/0!</v>
      </c>
      <c r="E457" s="311">
        <f>данные!E438/данные!E$436</f>
        <v>1</v>
      </c>
    </row>
    <row r="458" spans="1:5" ht="12.75">
      <c r="A458" s="341" t="s">
        <v>374</v>
      </c>
      <c r="B458" s="353" t="s">
        <v>63</v>
      </c>
      <c r="C458" s="201"/>
      <c r="D458" s="202"/>
      <c r="E458" s="204"/>
    </row>
    <row r="459" spans="1:5" ht="12.75">
      <c r="A459" s="341"/>
      <c r="B459" s="354" t="s">
        <v>37</v>
      </c>
      <c r="C459" s="398">
        <f>(2*данные!C440+3*данные!C458+4*данные!C476+5*данные!C494)/(данные!C494+данные!C476+данные!C458+данные!C440)</f>
        <v>3.7941176470588234</v>
      </c>
      <c r="D459" s="399" t="e">
        <f>(2*данные!D440+3*данные!D458+4*данные!D476+5*данные!D494)/(данные!D494+данные!D476+данные!D458+данные!D440)</f>
        <v>#DIV/0!</v>
      </c>
      <c r="E459" s="400">
        <f>(2*данные!E440+3*данные!E458+4*данные!E476+5*данные!E494)/(данные!E494+данные!E476+данные!E458+данные!E440)</f>
        <v>3.7941176470588234</v>
      </c>
    </row>
    <row r="460" spans="1:5" ht="12.75">
      <c r="A460" s="341"/>
      <c r="B460" s="354" t="s">
        <v>132</v>
      </c>
      <c r="C460" s="398">
        <f>(2*данные!C441+3*данные!C459+4*данные!C477+5*данные!C495)/(данные!C495+данные!C477+данные!C459+данные!C441)</f>
        <v>3.6470588235294117</v>
      </c>
      <c r="D460" s="399" t="e">
        <f>(2*данные!D441+3*данные!D459+4*данные!D477+5*данные!D495)/(данные!D495+данные!D477+данные!D459+данные!D441)</f>
        <v>#DIV/0!</v>
      </c>
      <c r="E460" s="400">
        <f>(2*данные!E441+3*данные!E459+4*данные!E477+5*данные!E495)/(данные!E495+данные!E477+данные!E459+данные!E441)</f>
        <v>3.6470588235294117</v>
      </c>
    </row>
    <row r="461" spans="1:5" ht="12.75">
      <c r="A461" s="341"/>
      <c r="B461" s="354" t="s">
        <v>53</v>
      </c>
      <c r="C461" s="398">
        <f>(2*данные!C442+3*данные!C460+4*данные!C478+5*данные!C496)/(данные!C496+данные!C478+данные!C460+данные!C442)</f>
        <v>3.6470588235294117</v>
      </c>
      <c r="D461" s="399" t="e">
        <f>(2*данные!D442+3*данные!D460+4*данные!D478+5*данные!D496)/(данные!D496+данные!D478+данные!D460+данные!D442)</f>
        <v>#DIV/0!</v>
      </c>
      <c r="E461" s="400">
        <f>(2*данные!E442+3*данные!E460+4*данные!E478+5*данные!E496)/(данные!E496+данные!E478+данные!E460+данные!E442)</f>
        <v>3.6470588235294117</v>
      </c>
    </row>
    <row r="462" spans="1:5" ht="12.75">
      <c r="A462" s="341"/>
      <c r="B462" s="354" t="s">
        <v>43</v>
      </c>
      <c r="C462" s="398">
        <f>(2*данные!C443+3*данные!C461+4*данные!C479+5*данные!C497)/(данные!C497+данные!C479+данные!C461+данные!C443)</f>
        <v>3.9705882352941178</v>
      </c>
      <c r="D462" s="399" t="e">
        <f>(2*данные!D443+3*данные!D461+4*данные!D479+5*данные!D497)/(данные!D497+данные!D479+данные!D461+данные!D443)</f>
        <v>#DIV/0!</v>
      </c>
      <c r="E462" s="400">
        <f>(2*данные!E443+3*данные!E461+4*данные!E479+5*данные!E497)/(данные!E497+данные!E479+данные!E461+данные!E443)</f>
        <v>3.9705882352941178</v>
      </c>
    </row>
    <row r="463" spans="1:5" ht="12.75">
      <c r="A463" s="341"/>
      <c r="B463" s="354" t="s">
        <v>44</v>
      </c>
      <c r="C463" s="398">
        <f>(2*данные!C444+3*данные!C462+4*данные!C480+5*данные!C498)/(данные!C498+данные!C480+данные!C462+данные!C444)</f>
        <v>4</v>
      </c>
      <c r="D463" s="399" t="e">
        <f>(2*данные!D444+3*данные!D462+4*данные!D480+5*данные!D498)/(данные!D498+данные!D480+данные!D462+данные!D444)</f>
        <v>#DIV/0!</v>
      </c>
      <c r="E463" s="400">
        <f>(2*данные!E444+3*данные!E462+4*данные!E480+5*данные!E498)/(данные!E498+данные!E480+данные!E462+данные!E444)</f>
        <v>4</v>
      </c>
    </row>
    <row r="464" spans="1:5" ht="12.75">
      <c r="A464" s="341"/>
      <c r="B464" s="354" t="s">
        <v>40</v>
      </c>
      <c r="C464" s="398">
        <f>(2*данные!C445+3*данные!C463+4*данные!C481+5*данные!C499)/(данные!C499+данные!C481+данные!C463+данные!C445)</f>
        <v>3.772727272727273</v>
      </c>
      <c r="D464" s="399" t="e">
        <f>(2*данные!D445+3*данные!D463+4*данные!D481+5*данные!D499)/(данные!D499+данные!D481+данные!D463+данные!D445)</f>
        <v>#DIV/0!</v>
      </c>
      <c r="E464" s="400">
        <f>(2*данные!E445+3*данные!E463+4*данные!E481+5*данные!E499)/(данные!E499+данные!E481+данные!E463+данные!E445)</f>
        <v>3.772727272727273</v>
      </c>
    </row>
    <row r="465" spans="1:5" ht="12.75">
      <c r="A465" s="341"/>
      <c r="B465" s="354" t="s">
        <v>41</v>
      </c>
      <c r="C465" s="398">
        <f>(2*данные!C446+3*данные!C464+4*данные!C482+5*данные!C500)/(данные!C500+данные!C482+данные!C464+данные!C446)</f>
        <v>3.923076923076923</v>
      </c>
      <c r="D465" s="399" t="e">
        <f>(2*данные!D446+3*данные!D464+4*данные!D482+5*данные!D500)/(данные!D500+данные!D482+данные!D464+данные!D446)</f>
        <v>#DIV/0!</v>
      </c>
      <c r="E465" s="400">
        <f>(2*данные!E446+3*данные!E464+4*данные!E482+5*данные!E500)/(данные!E500+данные!E482+данные!E464+данные!E446)</f>
        <v>3.923076923076923</v>
      </c>
    </row>
    <row r="466" spans="1:5" ht="12.75">
      <c r="A466" s="341"/>
      <c r="B466" s="354" t="s">
        <v>42</v>
      </c>
      <c r="C466" s="398" t="e">
        <f>(2*данные!C447+3*данные!C465+4*данные!C483+5*данные!C501)/(данные!C501+данные!C483+данные!C465+данные!C447)</f>
        <v>#DIV/0!</v>
      </c>
      <c r="D466" s="399" t="e">
        <f>(2*данные!D447+3*данные!D465+4*данные!D483+5*данные!D501)/(данные!D501+данные!D483+данные!D465+данные!D447)</f>
        <v>#DIV/0!</v>
      </c>
      <c r="E466" s="400" t="e">
        <f>(2*данные!E447+3*данные!E465+4*данные!E483+5*данные!E501)/(данные!E501+данные!E483+данные!E465+данные!E447)</f>
        <v>#DIV/0!</v>
      </c>
    </row>
    <row r="467" spans="1:5" ht="12.75">
      <c r="A467" s="341"/>
      <c r="B467" s="354" t="s">
        <v>45</v>
      </c>
      <c r="C467" s="398">
        <f>(2*данные!C448+3*данные!C466+4*данные!C484+5*данные!C502)/(данные!C502+данные!C484+данные!C466+данные!C448)</f>
        <v>4.205882352941177</v>
      </c>
      <c r="D467" s="399" t="e">
        <f>(2*данные!D448+3*данные!D466+4*данные!D484+5*данные!D502)/(данные!D502+данные!D484+данные!D466+данные!D448)</f>
        <v>#DIV/0!</v>
      </c>
      <c r="E467" s="400">
        <f>(2*данные!E448+3*данные!E466+4*данные!E484+5*данные!E502)/(данные!E502+данные!E484+данные!E466+данные!E448)</f>
        <v>4.205882352941177</v>
      </c>
    </row>
    <row r="468" spans="1:5" ht="12.75">
      <c r="A468" s="341"/>
      <c r="B468" s="354" t="s">
        <v>49</v>
      </c>
      <c r="C468" s="398">
        <f>(2*данные!C449+3*данные!C467+4*данные!C485+5*данные!C503)/(данные!C503+данные!C485+данные!C467+данные!C449)</f>
        <v>4.088235294117647</v>
      </c>
      <c r="D468" s="399" t="e">
        <f>(2*данные!D449+3*данные!D467+4*данные!D485+5*данные!D503)/(данные!D503+данные!D485+данные!D467+данные!D449)</f>
        <v>#DIV/0!</v>
      </c>
      <c r="E468" s="400">
        <f>(2*данные!E449+3*данные!E467+4*данные!E485+5*данные!E503)/(данные!E503+данные!E485+данные!E467+данные!E449)</f>
        <v>4.088235294117647</v>
      </c>
    </row>
    <row r="469" spans="1:5" ht="12.75">
      <c r="A469" s="341"/>
      <c r="B469" s="354" t="s">
        <v>47</v>
      </c>
      <c r="C469" s="398">
        <f>(2*данные!C450+3*данные!C468+4*данные!C486+5*данные!C504)/(данные!C504+данные!C486+данные!C468+данные!C450)</f>
        <v>3.735294117647059</v>
      </c>
      <c r="D469" s="399" t="e">
        <f>(2*данные!D450+3*данные!D468+4*данные!D486+5*данные!D504)/(данные!D504+данные!D486+данные!D468+данные!D450)</f>
        <v>#DIV/0!</v>
      </c>
      <c r="E469" s="400">
        <f>(2*данные!E450+3*данные!E468+4*данные!E486+5*данные!E504)/(данные!E504+данные!E486+данные!E468+данные!E450)</f>
        <v>3.735294117647059</v>
      </c>
    </row>
    <row r="470" spans="1:5" ht="12.75">
      <c r="A470" s="341"/>
      <c r="B470" s="354" t="s">
        <v>46</v>
      </c>
      <c r="C470" s="398">
        <f>(2*данные!C451+3*данные!C469+4*данные!C487+5*данные!C505)/(данные!C505+данные!C487+данные!C469+данные!C451)</f>
        <v>3.735294117647059</v>
      </c>
      <c r="D470" s="399" t="e">
        <f>(2*данные!D451+3*данные!D469+4*данные!D487+5*данные!D505)/(данные!D505+данные!D487+данные!D469+данные!D451)</f>
        <v>#DIV/0!</v>
      </c>
      <c r="E470" s="400">
        <f>(2*данные!E451+3*данные!E469+4*данные!E487+5*данные!E505)/(данные!E505+данные!E487+данные!E469+данные!E451)</f>
        <v>3.735294117647059</v>
      </c>
    </row>
    <row r="471" spans="1:5" ht="12.75">
      <c r="A471" s="341"/>
      <c r="B471" s="354" t="s">
        <v>48</v>
      </c>
      <c r="C471" s="398">
        <f>(2*данные!C452+3*данные!C470+4*данные!C488+5*данные!C506)/(данные!C506+данные!C488+данные!C470+данные!C452)</f>
        <v>4</v>
      </c>
      <c r="D471" s="399" t="e">
        <f>(2*данные!D452+3*данные!D470+4*данные!D488+5*данные!D506)/(данные!D506+данные!D488+данные!D470+данные!D452)</f>
        <v>#DIV/0!</v>
      </c>
      <c r="E471" s="400">
        <f>(2*данные!E452+3*данные!E470+4*данные!E488+5*данные!E506)/(данные!E506+данные!E488+данные!E470+данные!E452)</f>
        <v>4</v>
      </c>
    </row>
    <row r="472" spans="1:5" ht="12.75">
      <c r="A472" s="341"/>
      <c r="B472" s="354" t="s">
        <v>50</v>
      </c>
      <c r="C472" s="398">
        <f>(2*данные!C453+3*данные!C471+4*данные!C489+5*данные!C507)/(данные!C507+данные!C489+данные!C471+данные!C453)</f>
        <v>4</v>
      </c>
      <c r="D472" s="399" t="e">
        <f>(2*данные!D453+3*данные!D471+4*данные!D489+5*данные!D507)/(данные!D507+данные!D489+данные!D471+данные!D453)</f>
        <v>#DIV/0!</v>
      </c>
      <c r="E472" s="400">
        <f>(2*данные!E453+3*данные!E471+4*данные!E489+5*данные!E507)/(данные!E507+данные!E489+данные!E471+данные!E453)</f>
        <v>4</v>
      </c>
    </row>
    <row r="473" spans="1:5" ht="12.75">
      <c r="A473" s="341"/>
      <c r="B473" s="354" t="s">
        <v>69</v>
      </c>
      <c r="C473" s="398">
        <f>(2*данные!C454+3*данные!C472+4*данные!C490+5*данные!C508)/(данные!C508+данные!C490+данные!C472+данные!C454)</f>
        <v>4.2727272727272725</v>
      </c>
      <c r="D473" s="399" t="e">
        <f>(2*данные!D454+3*данные!D472+4*данные!D490+5*данные!D508)/(данные!D508+данные!D490+данные!D472+данные!D454)</f>
        <v>#DIV/0!</v>
      </c>
      <c r="E473" s="400">
        <f>(2*данные!E454+3*данные!E472+4*данные!E490+5*данные!E508)/(данные!E508+данные!E490+данные!E472+данные!E454)</f>
        <v>4.2727272727272725</v>
      </c>
    </row>
    <row r="474" spans="1:5" ht="12.75">
      <c r="A474" s="341"/>
      <c r="B474" s="354" t="s">
        <v>70</v>
      </c>
      <c r="C474" s="398">
        <f>(2*данные!C455+3*данные!C473+4*данные!C491+5*данные!C509)/(данные!C509+данные!C491+данные!C473+данные!C455)</f>
        <v>4.735294117647059</v>
      </c>
      <c r="D474" s="399" t="e">
        <f>(2*данные!D455+3*данные!D473+4*данные!D491+5*данные!D509)/(данные!D509+данные!D491+данные!D473+данные!D455)</f>
        <v>#DIV/0!</v>
      </c>
      <c r="E474" s="400">
        <f>(2*данные!E455+3*данные!E473+4*данные!E491+5*данные!E509)/(данные!E509+данные!E491+данные!E473+данные!E455)</f>
        <v>4.735294117647059</v>
      </c>
    </row>
    <row r="475" spans="1:5" ht="12.75">
      <c r="A475" s="341"/>
      <c r="B475" s="354" t="s">
        <v>75</v>
      </c>
      <c r="C475" s="398">
        <f>(2*данные!C456+3*данные!C474+4*данные!C492+5*данные!C510)/(данные!C510+данные!C492+данные!C474+данные!C456)</f>
        <v>4.529411764705882</v>
      </c>
      <c r="D475" s="399" t="e">
        <f>(2*данные!D456+3*данные!D474+4*данные!D492+5*данные!D510)/(данные!D510+данные!D492+данные!D474+данные!D456)</f>
        <v>#DIV/0!</v>
      </c>
      <c r="E475" s="400">
        <f>(2*данные!E456+3*данные!E474+4*данные!E492+5*данные!E510)/(данные!E510+данные!E492+данные!E474+данные!E456)</f>
        <v>4.529411764705882</v>
      </c>
    </row>
    <row r="476" spans="1:5" ht="12.75">
      <c r="A476" s="341" t="s">
        <v>375</v>
      </c>
      <c r="B476" s="353" t="s">
        <v>65</v>
      </c>
      <c r="C476" s="201"/>
      <c r="D476" s="202"/>
      <c r="E476" s="204"/>
    </row>
    <row r="477" spans="1:5" ht="12.75">
      <c r="A477" s="341"/>
      <c r="B477" s="354" t="s">
        <v>37</v>
      </c>
      <c r="C477" s="309">
        <f>(данные!C476+данные!C494)/данные!G440</f>
        <v>0.6470588235294118</v>
      </c>
      <c r="D477" s="310" t="e">
        <f>(данные!D476+данные!D494)/данные!H440</f>
        <v>#DIV/0!</v>
      </c>
      <c r="E477" s="311">
        <f>(данные!E476+данные!E494)/данные!I440</f>
        <v>0.6470588235294118</v>
      </c>
    </row>
    <row r="478" spans="1:5" ht="12.75">
      <c r="A478" s="341"/>
      <c r="B478" s="354" t="s">
        <v>132</v>
      </c>
      <c r="C478" s="309">
        <f>(данные!C477+данные!C495)/данные!G441</f>
        <v>0.5294117647058824</v>
      </c>
      <c r="D478" s="310" t="e">
        <f>(данные!D477+данные!D495)/данные!H441</f>
        <v>#DIV/0!</v>
      </c>
      <c r="E478" s="311">
        <f>(данные!E477+данные!E495)/данные!I441</f>
        <v>0.5294117647058824</v>
      </c>
    </row>
    <row r="479" spans="1:5" ht="12.75">
      <c r="A479" s="341"/>
      <c r="B479" s="354" t="s">
        <v>53</v>
      </c>
      <c r="C479" s="309">
        <f>(данные!C478+данные!C496)/данные!G442</f>
        <v>0.5294117647058824</v>
      </c>
      <c r="D479" s="310" t="e">
        <f>(данные!D478+данные!D496)/данные!H442</f>
        <v>#DIV/0!</v>
      </c>
      <c r="E479" s="311">
        <f>(данные!E478+данные!E496)/данные!I442</f>
        <v>0.5294117647058824</v>
      </c>
    </row>
    <row r="480" spans="1:5" ht="12.75">
      <c r="A480" s="341"/>
      <c r="B480" s="354" t="s">
        <v>43</v>
      </c>
      <c r="C480" s="309">
        <f>(данные!C479+данные!C497)/данные!G443</f>
        <v>0.7352941176470589</v>
      </c>
      <c r="D480" s="310" t="e">
        <f>(данные!D479+данные!D497)/данные!H443</f>
        <v>#DIV/0!</v>
      </c>
      <c r="E480" s="311">
        <f>(данные!E479+данные!E497)/данные!I443</f>
        <v>0.7352941176470589</v>
      </c>
    </row>
    <row r="481" spans="1:5" ht="12.75">
      <c r="A481" s="341"/>
      <c r="B481" s="354" t="s">
        <v>44</v>
      </c>
      <c r="C481" s="309">
        <f>(данные!C480+данные!C498)/данные!G444</f>
        <v>0.7058823529411765</v>
      </c>
      <c r="D481" s="310" t="e">
        <f>(данные!D480+данные!D498)/данные!H444</f>
        <v>#DIV/0!</v>
      </c>
      <c r="E481" s="311">
        <f>(данные!E480+данные!E498)/данные!I444</f>
        <v>0.7058823529411765</v>
      </c>
    </row>
    <row r="482" spans="1:5" ht="12.75">
      <c r="A482" s="341"/>
      <c r="B482" s="354" t="s">
        <v>40</v>
      </c>
      <c r="C482" s="309">
        <f>(данные!C481+данные!C499)/данные!G445</f>
        <v>0.5909090909090909</v>
      </c>
      <c r="D482" s="310" t="e">
        <f>(данные!D481+данные!D499)/данные!H445</f>
        <v>#DIV/0!</v>
      </c>
      <c r="E482" s="311">
        <f>(данные!E481+данные!E499)/данные!I445</f>
        <v>0.5909090909090909</v>
      </c>
    </row>
    <row r="483" spans="1:5" ht="12.75">
      <c r="A483" s="341"/>
      <c r="B483" s="354" t="s">
        <v>41</v>
      </c>
      <c r="C483" s="309">
        <f>(данные!C482+данные!C500)/данные!G446</f>
        <v>0.6923076923076923</v>
      </c>
      <c r="D483" s="310" t="e">
        <f>(данные!D482+данные!D500)/данные!H446</f>
        <v>#DIV/0!</v>
      </c>
      <c r="E483" s="311">
        <f>(данные!E482+данные!E500)/данные!I446</f>
        <v>0.6923076923076923</v>
      </c>
    </row>
    <row r="484" spans="1:5" ht="12.75">
      <c r="A484" s="341"/>
      <c r="B484" s="354" t="s">
        <v>42</v>
      </c>
      <c r="C484" s="309" t="e">
        <f>(данные!C483+данные!C501)/данные!G447</f>
        <v>#DIV/0!</v>
      </c>
      <c r="D484" s="310" t="e">
        <f>(данные!D483+данные!D501)/данные!H447</f>
        <v>#DIV/0!</v>
      </c>
      <c r="E484" s="311" t="e">
        <f>(данные!E483+данные!E501)/данные!I447</f>
        <v>#DIV/0!</v>
      </c>
    </row>
    <row r="485" spans="1:5" ht="12.75">
      <c r="A485" s="341"/>
      <c r="B485" s="354" t="s">
        <v>45</v>
      </c>
      <c r="C485" s="309">
        <f>(данные!C484+данные!C502)/данные!G448</f>
        <v>0.8823529411764706</v>
      </c>
      <c r="D485" s="310" t="e">
        <f>(данные!D484+данные!D502)/данные!H448</f>
        <v>#DIV/0!</v>
      </c>
      <c r="E485" s="311">
        <f>(данные!E484+данные!E502)/данные!I448</f>
        <v>0.8823529411764706</v>
      </c>
    </row>
    <row r="486" spans="1:5" ht="12.75">
      <c r="A486" s="341"/>
      <c r="B486" s="354" t="s">
        <v>49</v>
      </c>
      <c r="C486" s="309">
        <f>(данные!C485+данные!C503)/данные!G449</f>
        <v>0.7647058823529411</v>
      </c>
      <c r="D486" s="310" t="e">
        <f>(данные!D485+данные!D503)/данные!H449</f>
        <v>#DIV/0!</v>
      </c>
      <c r="E486" s="311">
        <f>(данные!E485+данные!E503)/данные!I449</f>
        <v>0.7647058823529411</v>
      </c>
    </row>
    <row r="487" spans="1:5" ht="12.75">
      <c r="A487" s="341"/>
      <c r="B487" s="354" t="s">
        <v>47</v>
      </c>
      <c r="C487" s="309">
        <f>(данные!C486+данные!C504)/данные!G450</f>
        <v>0.5294117647058824</v>
      </c>
      <c r="D487" s="310" t="e">
        <f>(данные!D486+данные!D504)/данные!H450</f>
        <v>#DIV/0!</v>
      </c>
      <c r="E487" s="311">
        <f>(данные!E486+данные!E504)/данные!I450</f>
        <v>0.5294117647058824</v>
      </c>
    </row>
    <row r="488" spans="1:5" ht="12.75">
      <c r="A488" s="341"/>
      <c r="B488" s="354" t="s">
        <v>46</v>
      </c>
      <c r="C488" s="309">
        <f>(данные!C487+данные!C505)/данные!G451</f>
        <v>0.5882352941176471</v>
      </c>
      <c r="D488" s="310" t="e">
        <f>(данные!D487+данные!D505)/данные!H451</f>
        <v>#DIV/0!</v>
      </c>
      <c r="E488" s="311">
        <f>(данные!E487+данные!E505)/данные!I451</f>
        <v>0.5882352941176471</v>
      </c>
    </row>
    <row r="489" spans="1:5" ht="12.75">
      <c r="A489" s="341"/>
      <c r="B489" s="354" t="s">
        <v>48</v>
      </c>
      <c r="C489" s="309">
        <f>(данные!C488+данные!C506)/данные!G452</f>
        <v>0.7647058823529411</v>
      </c>
      <c r="D489" s="310" t="e">
        <f>(данные!D488+данные!D506)/данные!H452</f>
        <v>#DIV/0!</v>
      </c>
      <c r="E489" s="311">
        <f>(данные!E488+данные!E506)/данные!I452</f>
        <v>0.7647058823529411</v>
      </c>
    </row>
    <row r="490" spans="1:5" ht="12.75">
      <c r="A490" s="341"/>
      <c r="B490" s="354" t="s">
        <v>50</v>
      </c>
      <c r="C490" s="309">
        <f>(данные!C489+данные!C507)/данные!G453</f>
        <v>0.7058823529411765</v>
      </c>
      <c r="D490" s="310" t="e">
        <f>(данные!D489+данные!D507)/данные!H453</f>
        <v>#DIV/0!</v>
      </c>
      <c r="E490" s="311">
        <f>(данные!E489+данные!E507)/данные!I453</f>
        <v>0.7058823529411765</v>
      </c>
    </row>
    <row r="491" spans="1:5" ht="12.75">
      <c r="A491" s="341"/>
      <c r="B491" s="354" t="s">
        <v>69</v>
      </c>
      <c r="C491" s="309">
        <f>(данные!C490+данные!C508)/данные!G454</f>
        <v>0.8787878787878788</v>
      </c>
      <c r="D491" s="310" t="e">
        <f>(данные!D490+данные!D508)/данные!H454</f>
        <v>#DIV/0!</v>
      </c>
      <c r="E491" s="311">
        <f>(данные!E490+данные!E508)/данные!I454</f>
        <v>0.8787878787878788</v>
      </c>
    </row>
    <row r="492" spans="1:5" ht="12.75">
      <c r="A492" s="341"/>
      <c r="B492" s="354" t="s">
        <v>70</v>
      </c>
      <c r="C492" s="309">
        <f>(данные!C491+данные!C509)/данные!G455</f>
        <v>1</v>
      </c>
      <c r="D492" s="310" t="e">
        <f>(данные!D491+данные!D509)/данные!H455</f>
        <v>#DIV/0!</v>
      </c>
      <c r="E492" s="311">
        <f>(данные!E491+данные!E509)/данные!I455</f>
        <v>1</v>
      </c>
    </row>
    <row r="493" spans="1:5" ht="12.75">
      <c r="A493" s="341"/>
      <c r="B493" s="354" t="s">
        <v>75</v>
      </c>
      <c r="C493" s="309">
        <f>(данные!C492+данные!C510)/данные!G456</f>
        <v>1</v>
      </c>
      <c r="D493" s="310" t="e">
        <f>(данные!D492+данные!D510)/данные!H456</f>
        <v>#DIV/0!</v>
      </c>
      <c r="E493" s="311">
        <f>(данные!E492+данные!E510)/данные!I456</f>
        <v>1</v>
      </c>
    </row>
    <row r="494" spans="1:5" ht="12.75">
      <c r="A494" s="341" t="s">
        <v>376</v>
      </c>
      <c r="B494" s="353" t="s">
        <v>66</v>
      </c>
      <c r="C494" s="201"/>
      <c r="D494" s="202"/>
      <c r="E494" s="204"/>
    </row>
    <row r="495" spans="1:5" ht="12.75">
      <c r="A495" s="341"/>
      <c r="B495" s="354" t="s">
        <v>37</v>
      </c>
      <c r="C495" s="309">
        <f>(данные!C458+данные!C476+данные!C494)/данные!G440</f>
        <v>1</v>
      </c>
      <c r="D495" s="310" t="e">
        <f>(данные!D458+данные!D476+данные!D494)/данные!H440</f>
        <v>#DIV/0!</v>
      </c>
      <c r="E495" s="311">
        <f>(данные!E458+данные!E476+данные!E494)/данные!I440</f>
        <v>1</v>
      </c>
    </row>
    <row r="496" spans="1:5" ht="12.75">
      <c r="A496" s="341"/>
      <c r="B496" s="354" t="s">
        <v>132</v>
      </c>
      <c r="C496" s="309">
        <f>(данные!C459+данные!C477+данные!C495)/данные!G441</f>
        <v>1</v>
      </c>
      <c r="D496" s="310" t="e">
        <f>(данные!D459+данные!D477+данные!D495)/данные!H441</f>
        <v>#DIV/0!</v>
      </c>
      <c r="E496" s="311">
        <f>(данные!E459+данные!E477+данные!E495)/данные!I441</f>
        <v>1</v>
      </c>
    </row>
    <row r="497" spans="1:5" ht="12.75">
      <c r="A497" s="341"/>
      <c r="B497" s="354" t="s">
        <v>53</v>
      </c>
      <c r="C497" s="309">
        <f>(данные!C460+данные!C478+данные!C496)/данные!G442</f>
        <v>1</v>
      </c>
      <c r="D497" s="310" t="e">
        <f>(данные!D460+данные!D478+данные!D496)/данные!H442</f>
        <v>#DIV/0!</v>
      </c>
      <c r="E497" s="311">
        <f>(данные!E460+данные!E478+данные!E496)/данные!I442</f>
        <v>1</v>
      </c>
    </row>
    <row r="498" spans="1:5" ht="12.75">
      <c r="A498" s="341"/>
      <c r="B498" s="354" t="s">
        <v>43</v>
      </c>
      <c r="C498" s="309">
        <f>(данные!C461+данные!C479+данные!C497)/данные!G443</f>
        <v>1</v>
      </c>
      <c r="D498" s="310" t="e">
        <f>(данные!D461+данные!D479+данные!D497)/данные!H443</f>
        <v>#DIV/0!</v>
      </c>
      <c r="E498" s="311">
        <f>(данные!E461+данные!E479+данные!E497)/данные!I443</f>
        <v>1</v>
      </c>
    </row>
    <row r="499" spans="1:5" ht="12.75">
      <c r="A499" s="341"/>
      <c r="B499" s="354" t="s">
        <v>44</v>
      </c>
      <c r="C499" s="309">
        <f>(данные!C462+данные!C480+данные!C498)/данные!G444</f>
        <v>1</v>
      </c>
      <c r="D499" s="310" t="e">
        <f>(данные!D462+данные!D480+данные!D498)/данные!H444</f>
        <v>#DIV/0!</v>
      </c>
      <c r="E499" s="311">
        <f>(данные!E462+данные!E480+данные!E498)/данные!I444</f>
        <v>1</v>
      </c>
    </row>
    <row r="500" spans="1:5" ht="12.75">
      <c r="A500" s="341"/>
      <c r="B500" s="354" t="s">
        <v>40</v>
      </c>
      <c r="C500" s="309">
        <f>(данные!C463+данные!C481+данные!C499)/данные!G445</f>
        <v>1</v>
      </c>
      <c r="D500" s="310" t="e">
        <f>(данные!D463+данные!D481+данные!D499)/данные!H445</f>
        <v>#DIV/0!</v>
      </c>
      <c r="E500" s="311">
        <f>(данные!E463+данные!E481+данные!E499)/данные!I445</f>
        <v>1</v>
      </c>
    </row>
    <row r="501" spans="1:5" ht="12.75">
      <c r="A501" s="341"/>
      <c r="B501" s="354" t="s">
        <v>41</v>
      </c>
      <c r="C501" s="309">
        <f>(данные!C464+данные!C482+данные!C500)/данные!G446</f>
        <v>1</v>
      </c>
      <c r="D501" s="310" t="e">
        <f>(данные!D464+данные!D482+данные!D500)/данные!H446</f>
        <v>#DIV/0!</v>
      </c>
      <c r="E501" s="311">
        <f>(данные!E464+данные!E482+данные!E500)/данные!I446</f>
        <v>1</v>
      </c>
    </row>
    <row r="502" spans="1:5" ht="12.75">
      <c r="A502" s="341"/>
      <c r="B502" s="354" t="s">
        <v>42</v>
      </c>
      <c r="C502" s="309" t="e">
        <f>(данные!C465+данные!C483+данные!C501)/данные!G447</f>
        <v>#DIV/0!</v>
      </c>
      <c r="D502" s="310" t="e">
        <f>(данные!D465+данные!D483+данные!D501)/данные!H447</f>
        <v>#DIV/0!</v>
      </c>
      <c r="E502" s="311" t="e">
        <f>(данные!E465+данные!E483+данные!E501)/данные!I447</f>
        <v>#DIV/0!</v>
      </c>
    </row>
    <row r="503" spans="1:5" ht="12.75">
      <c r="A503" s="341"/>
      <c r="B503" s="354" t="s">
        <v>45</v>
      </c>
      <c r="C503" s="309">
        <f>(данные!C466+данные!C484+данные!C502)/данные!G448</f>
        <v>1</v>
      </c>
      <c r="D503" s="310" t="e">
        <f>(данные!D466+данные!D484+данные!D502)/данные!H448</f>
        <v>#DIV/0!</v>
      </c>
      <c r="E503" s="311">
        <f>(данные!E466+данные!E484+данные!E502)/данные!I448</f>
        <v>1</v>
      </c>
    </row>
    <row r="504" spans="1:5" ht="12.75">
      <c r="A504" s="341"/>
      <c r="B504" s="354" t="s">
        <v>49</v>
      </c>
      <c r="C504" s="309">
        <f>(данные!C467+данные!C485+данные!C503)/данные!G449</f>
        <v>1</v>
      </c>
      <c r="D504" s="310" t="e">
        <f>(данные!D467+данные!D485+данные!D503)/данные!H449</f>
        <v>#DIV/0!</v>
      </c>
      <c r="E504" s="311">
        <f>(данные!E467+данные!E485+данные!E503)/данные!I449</f>
        <v>1</v>
      </c>
    </row>
    <row r="505" spans="1:5" ht="12.75">
      <c r="A505" s="341"/>
      <c r="B505" s="354" t="s">
        <v>47</v>
      </c>
      <c r="C505" s="309">
        <f>(данные!C468+данные!C486+данные!C504)/данные!G450</f>
        <v>1</v>
      </c>
      <c r="D505" s="310" t="e">
        <f>(данные!D468+данные!D486+данные!D504)/данные!H450</f>
        <v>#DIV/0!</v>
      </c>
      <c r="E505" s="311">
        <f>(данные!E468+данные!E486+данные!E504)/данные!I450</f>
        <v>1</v>
      </c>
    </row>
    <row r="506" spans="1:5" ht="12.75">
      <c r="A506" s="341"/>
      <c r="B506" s="354" t="s">
        <v>46</v>
      </c>
      <c r="C506" s="309">
        <f>(данные!C469+данные!C487+данные!C505)/данные!G451</f>
        <v>1</v>
      </c>
      <c r="D506" s="310" t="e">
        <f>(данные!D469+данные!D487+данные!D505)/данные!H451</f>
        <v>#DIV/0!</v>
      </c>
      <c r="E506" s="311">
        <f>(данные!E469+данные!E487+данные!E505)/данные!I451</f>
        <v>1</v>
      </c>
    </row>
    <row r="507" spans="1:5" ht="12.75">
      <c r="A507" s="341"/>
      <c r="B507" s="354" t="s">
        <v>48</v>
      </c>
      <c r="C507" s="309">
        <f>(данные!C470+данные!C488+данные!C506)/данные!G452</f>
        <v>1</v>
      </c>
      <c r="D507" s="310" t="e">
        <f>(данные!D470+данные!D488+данные!D506)/данные!H452</f>
        <v>#DIV/0!</v>
      </c>
      <c r="E507" s="311">
        <f>(данные!E470+данные!E488+данные!E506)/данные!I452</f>
        <v>1</v>
      </c>
    </row>
    <row r="508" spans="1:5" ht="12.75">
      <c r="A508" s="341"/>
      <c r="B508" s="354" t="s">
        <v>50</v>
      </c>
      <c r="C508" s="309">
        <f>(данные!C471+данные!C489+данные!C507)/данные!G453</f>
        <v>1</v>
      </c>
      <c r="D508" s="310" t="e">
        <f>(данные!D471+данные!D489+данные!D507)/данные!H453</f>
        <v>#DIV/0!</v>
      </c>
      <c r="E508" s="311">
        <f>(данные!E471+данные!E489+данные!E507)/данные!I453</f>
        <v>1</v>
      </c>
    </row>
    <row r="509" spans="1:5" ht="12.75">
      <c r="A509" s="350"/>
      <c r="B509" s="354" t="s">
        <v>69</v>
      </c>
      <c r="C509" s="309">
        <f>(данные!C472+данные!C490+данные!C508)/данные!G454</f>
        <v>1</v>
      </c>
      <c r="D509" s="310" t="e">
        <f>(данные!D472+данные!D490+данные!D508)/данные!H454</f>
        <v>#DIV/0!</v>
      </c>
      <c r="E509" s="311">
        <f>(данные!E472+данные!E490+данные!E508)/данные!I454</f>
        <v>1</v>
      </c>
    </row>
    <row r="510" spans="1:5" ht="12.75">
      <c r="A510" s="341"/>
      <c r="B510" s="354" t="s">
        <v>70</v>
      </c>
      <c r="C510" s="309">
        <f>(данные!C473+данные!C491+данные!C509)/данные!G455</f>
        <v>1</v>
      </c>
      <c r="D510" s="310" t="e">
        <f>(данные!D473+данные!D491+данные!D509)/данные!H455</f>
        <v>#DIV/0!</v>
      </c>
      <c r="E510" s="311">
        <f>(данные!E473+данные!E491+данные!E509)/данные!I455</f>
        <v>1</v>
      </c>
    </row>
    <row r="511" spans="1:5" ht="12.75">
      <c r="A511" s="257"/>
      <c r="B511" s="354" t="s">
        <v>75</v>
      </c>
      <c r="C511" s="304">
        <f>(данные!C474+данные!C492+данные!C510)/данные!G456</f>
        <v>1</v>
      </c>
      <c r="D511" s="305" t="e">
        <f>(данные!D474+данные!D492+данные!D510)/данные!H456</f>
        <v>#DIV/0!</v>
      </c>
      <c r="E511" s="306">
        <f>(данные!E474+данные!E492+данные!E510)/данные!I456</f>
        <v>1</v>
      </c>
    </row>
    <row r="512" spans="1:5" ht="12.75">
      <c r="A512" s="350" t="s">
        <v>302</v>
      </c>
      <c r="B512" s="359" t="s">
        <v>54</v>
      </c>
      <c r="C512" s="325"/>
      <c r="D512" s="205"/>
      <c r="E512" s="203"/>
    </row>
    <row r="513" spans="1:5" ht="14.25" customHeight="1">
      <c r="A513" s="341"/>
      <c r="B513" s="358" t="s">
        <v>140</v>
      </c>
      <c r="C513" s="309">
        <f>данные!C512/данные!C$511</f>
        <v>0.4189189189189189</v>
      </c>
      <c r="D513" s="310" t="e">
        <f>данные!D512/данные!D$511</f>
        <v>#DIV/0!</v>
      </c>
      <c r="E513" s="311">
        <f>данные!E512/данные!E$511</f>
        <v>0.4189189189189189</v>
      </c>
    </row>
    <row r="514" spans="1:5" ht="25.5">
      <c r="A514" s="341"/>
      <c r="B514" s="358" t="s">
        <v>133</v>
      </c>
      <c r="C514" s="309">
        <f>данные!C513/данные!C$511</f>
        <v>1</v>
      </c>
      <c r="D514" s="310" t="e">
        <f>данные!D513/данные!D$511</f>
        <v>#DIV/0!</v>
      </c>
      <c r="E514" s="311">
        <f>данные!E513/данные!E$511</f>
        <v>1</v>
      </c>
    </row>
    <row r="515" spans="1:5" ht="12.75">
      <c r="A515" s="341" t="s">
        <v>377</v>
      </c>
      <c r="B515" s="353" t="s">
        <v>63</v>
      </c>
      <c r="C515" s="201"/>
      <c r="D515" s="202"/>
      <c r="E515" s="204"/>
    </row>
    <row r="516" spans="1:5" ht="12.75">
      <c r="A516" s="341"/>
      <c r="B516" s="354" t="s">
        <v>37</v>
      </c>
      <c r="C516" s="398">
        <f>(2*данные!C515+3*данные!C533+4*данные!C551+5*данные!C569)/(данные!C569+данные!C551+данные!C533+данные!C515)</f>
        <v>3.6621621621621623</v>
      </c>
      <c r="D516" s="399" t="e">
        <f>(2*данные!D515+3*данные!D533+4*данные!D551+5*данные!D569)/(данные!D569+данные!D551+данные!D533+данные!D515)</f>
        <v>#DIV/0!</v>
      </c>
      <c r="E516" s="400">
        <f>(2*данные!E515+3*данные!E533+4*данные!E551+5*данные!E569)/(данные!E569+данные!E551+данные!E533+данные!E515)</f>
        <v>3.6621621621621623</v>
      </c>
    </row>
    <row r="517" spans="1:5" ht="12.75">
      <c r="A517" s="341"/>
      <c r="B517" s="354" t="s">
        <v>132</v>
      </c>
      <c r="C517" s="398">
        <f>(2*данные!C516+3*данные!C534+4*данные!C552+5*данные!C570)/(данные!C570+данные!C552+данные!C534+данные!C516)</f>
        <v>3.5405405405405403</v>
      </c>
      <c r="D517" s="399" t="e">
        <f>(2*данные!D516+3*данные!D534+4*данные!D552+5*данные!D570)/(данные!D570+данные!D552+данные!D534+данные!D516)</f>
        <v>#DIV/0!</v>
      </c>
      <c r="E517" s="400">
        <f>(2*данные!E516+3*данные!E534+4*данные!E552+5*данные!E570)/(данные!E570+данные!E552+данные!E534+данные!E516)</f>
        <v>3.5405405405405403</v>
      </c>
    </row>
    <row r="518" spans="1:5" ht="12.75">
      <c r="A518" s="341"/>
      <c r="B518" s="354" t="s">
        <v>53</v>
      </c>
      <c r="C518" s="398">
        <f>(2*данные!C517+3*данные!C535+4*данные!C553+5*данные!C571)/(данные!C571+данные!C553+данные!C535+данные!C517)</f>
        <v>3.6486486486486487</v>
      </c>
      <c r="D518" s="399" t="e">
        <f>(2*данные!D517+3*данные!D535+4*данные!D553+5*данные!D571)/(данные!D571+данные!D553+данные!D535+данные!D517)</f>
        <v>#DIV/0!</v>
      </c>
      <c r="E518" s="400">
        <f>(2*данные!E517+3*данные!E535+4*данные!E553+5*данные!E571)/(данные!E571+данные!E553+данные!E535+данные!E517)</f>
        <v>3.6486486486486487</v>
      </c>
    </row>
    <row r="519" spans="1:5" ht="12.75">
      <c r="A519" s="341"/>
      <c r="B519" s="354" t="s">
        <v>43</v>
      </c>
      <c r="C519" s="398">
        <f>(2*данные!C518+3*данные!C536+4*данные!C554+5*данные!C572)/(данные!C572+данные!C554+данные!C536+данные!C518)</f>
        <v>4.054054054054054</v>
      </c>
      <c r="D519" s="399" t="e">
        <f>(2*данные!D518+3*данные!D536+4*данные!D554+5*данные!D572)/(данные!D572+данные!D554+данные!D536+данные!D518)</f>
        <v>#DIV/0!</v>
      </c>
      <c r="E519" s="400">
        <f>(2*данные!E518+3*данные!E536+4*данные!E554+5*данные!E572)/(данные!E572+данные!E554+данные!E536+данные!E518)</f>
        <v>4.054054054054054</v>
      </c>
    </row>
    <row r="520" spans="1:5" ht="12.75">
      <c r="A520" s="341"/>
      <c r="B520" s="354" t="s">
        <v>44</v>
      </c>
      <c r="C520" s="398">
        <f>(2*данные!C519+3*данные!C537+4*данные!C555+5*данные!C573)/(данные!C573+данные!C555+данные!C537+данные!C519)</f>
        <v>4.256756756756757</v>
      </c>
      <c r="D520" s="399" t="e">
        <f>(2*данные!D519+3*данные!D537+4*данные!D555+5*данные!D573)/(данные!D573+данные!D555+данные!D537+данные!D519)</f>
        <v>#DIV/0!</v>
      </c>
      <c r="E520" s="400">
        <f>(2*данные!E519+3*данные!E537+4*данные!E555+5*данные!E573)/(данные!E573+данные!E555+данные!E537+данные!E519)</f>
        <v>4.256756756756757</v>
      </c>
    </row>
    <row r="521" spans="1:5" ht="12.75">
      <c r="A521" s="341"/>
      <c r="B521" s="354" t="s">
        <v>40</v>
      </c>
      <c r="C521" s="398">
        <f>(2*данные!C520+3*данные!C538+4*данные!C556+5*данные!C574)/(данные!C574+данные!C556+данные!C538+данные!C520)</f>
        <v>3.8780487804878048</v>
      </c>
      <c r="D521" s="399" t="e">
        <f>(2*данные!D520+3*данные!D538+4*данные!D556+5*данные!D574)/(данные!D574+данные!D556+данные!D538+данные!D520)</f>
        <v>#DIV/0!</v>
      </c>
      <c r="E521" s="400">
        <f>(2*данные!E520+3*данные!E538+4*данные!E556+5*данные!E574)/(данные!E574+данные!E556+данные!E538+данные!E520)</f>
        <v>3.8780487804878048</v>
      </c>
    </row>
    <row r="522" spans="1:5" ht="12.75">
      <c r="A522" s="341"/>
      <c r="B522" s="354" t="s">
        <v>41</v>
      </c>
      <c r="C522" s="398">
        <f>(2*данные!C521+3*данные!C539+4*данные!C557+5*данные!C575)/(данные!C575+данные!C557+данные!C539+данные!C521)</f>
        <v>3.9696969696969697</v>
      </c>
      <c r="D522" s="399" t="e">
        <f>(2*данные!D521+3*данные!D539+4*данные!D557+5*данные!D575)/(данные!D575+данные!D557+данные!D539+данные!D521)</f>
        <v>#DIV/0!</v>
      </c>
      <c r="E522" s="400">
        <f>(2*данные!E521+3*данные!E539+4*данные!E557+5*данные!E575)/(данные!E575+данные!E557+данные!E539+данные!E521)</f>
        <v>3.9696969696969697</v>
      </c>
    </row>
    <row r="523" spans="1:5" ht="12.75">
      <c r="A523" s="341"/>
      <c r="B523" s="354" t="s">
        <v>42</v>
      </c>
      <c r="C523" s="398" t="e">
        <f>(2*данные!C522+3*данные!C540+4*данные!C558+5*данные!C576)/(данные!C576+данные!C558+данные!C540+данные!C522)</f>
        <v>#DIV/0!</v>
      </c>
      <c r="D523" s="399" t="e">
        <f>(2*данные!D522+3*данные!D540+4*данные!D558+5*данные!D576)/(данные!D576+данные!D558+данные!D540+данные!D522)</f>
        <v>#DIV/0!</v>
      </c>
      <c r="E523" s="400" t="e">
        <f>(2*данные!E522+3*данные!E540+4*данные!E558+5*данные!E576)/(данные!E576+данные!E558+данные!E540+данные!E522)</f>
        <v>#DIV/0!</v>
      </c>
    </row>
    <row r="524" spans="1:5" ht="12.75">
      <c r="A524" s="341"/>
      <c r="B524" s="354" t="s">
        <v>45</v>
      </c>
      <c r="C524" s="398">
        <f>(2*данные!C523+3*данные!C541+4*данные!C559+5*данные!C577)/(данные!C577+данные!C559+данные!C541+данные!C523)</f>
        <v>4.391891891891892</v>
      </c>
      <c r="D524" s="399" t="e">
        <f>(2*данные!D523+3*данные!D541+4*данные!D559+5*данные!D577)/(данные!D577+данные!D559+данные!D541+данные!D523)</f>
        <v>#DIV/0!</v>
      </c>
      <c r="E524" s="400">
        <f>(2*данные!E523+3*данные!E541+4*данные!E559+5*данные!E577)/(данные!E577+данные!E559+данные!E541+данные!E523)</f>
        <v>4.391891891891892</v>
      </c>
    </row>
    <row r="525" spans="1:5" ht="12.75">
      <c r="A525" s="341"/>
      <c r="B525" s="354" t="s">
        <v>49</v>
      </c>
      <c r="C525" s="398">
        <f>(2*данные!C524+3*данные!C542+4*данные!C560+5*данные!C578)/(данные!C578+данные!C560+данные!C542+данные!C524)</f>
        <v>4.243243243243243</v>
      </c>
      <c r="D525" s="399" t="e">
        <f>(2*данные!D524+3*данные!D542+4*данные!D560+5*данные!D578)/(данные!D578+данные!D560+данные!D542+данные!D524)</f>
        <v>#DIV/0!</v>
      </c>
      <c r="E525" s="400">
        <f>(2*данные!E524+3*данные!E542+4*данные!E560+5*данные!E578)/(данные!E578+данные!E560+данные!E542+данные!E524)</f>
        <v>4.243243243243243</v>
      </c>
    </row>
    <row r="526" spans="1:5" ht="12.75">
      <c r="A526" s="341"/>
      <c r="B526" s="354" t="s">
        <v>47</v>
      </c>
      <c r="C526" s="398">
        <f>(2*данные!C525+3*данные!C543+4*данные!C561+5*данные!C579)/(данные!C579+данные!C561+данные!C543+данные!C525)</f>
        <v>3.8783783783783785</v>
      </c>
      <c r="D526" s="399" t="e">
        <f>(2*данные!D525+3*данные!D543+4*данные!D561+5*данные!D579)/(данные!D579+данные!D561+данные!D543+данные!D525)</f>
        <v>#DIV/0!</v>
      </c>
      <c r="E526" s="400">
        <f>(2*данные!E525+3*данные!E543+4*данные!E561+5*данные!E579)/(данные!E579+данные!E561+данные!E543+данные!E525)</f>
        <v>3.8783783783783785</v>
      </c>
    </row>
    <row r="527" spans="1:5" ht="12.75">
      <c r="A527" s="341"/>
      <c r="B527" s="354" t="s">
        <v>46</v>
      </c>
      <c r="C527" s="398">
        <f>(2*данные!C526+3*данные!C544+4*данные!C562+5*данные!C580)/(данные!C580+данные!C562+данные!C544+данные!C526)</f>
        <v>3.891891891891892</v>
      </c>
      <c r="D527" s="399" t="e">
        <f>(2*данные!D526+3*данные!D544+4*данные!D562+5*данные!D580)/(данные!D580+данные!D562+данные!D544+данные!D526)</f>
        <v>#DIV/0!</v>
      </c>
      <c r="E527" s="400">
        <f>(2*данные!E526+3*данные!E544+4*данные!E562+5*данные!E580)/(данные!E580+данные!E562+данные!E544+данные!E526)</f>
        <v>3.891891891891892</v>
      </c>
    </row>
    <row r="528" spans="1:5" ht="12.75">
      <c r="A528" s="341"/>
      <c r="B528" s="354" t="s">
        <v>48</v>
      </c>
      <c r="C528" s="398">
        <f>(2*данные!C527+3*данные!C545+4*данные!C563+5*данные!C581)/(данные!C581+данные!C563+данные!C545+данные!C527)</f>
        <v>4.337837837837838</v>
      </c>
      <c r="D528" s="399" t="e">
        <f>(2*данные!D527+3*данные!D545+4*данные!D563+5*данные!D581)/(данные!D581+данные!D563+данные!D545+данные!D527)</f>
        <v>#DIV/0!</v>
      </c>
      <c r="E528" s="400">
        <f>(2*данные!E527+3*данные!E545+4*данные!E563+5*данные!E581)/(данные!E581+данные!E563+данные!E545+данные!E527)</f>
        <v>4.337837837837838</v>
      </c>
    </row>
    <row r="529" spans="1:5" ht="12.75">
      <c r="A529" s="341"/>
      <c r="B529" s="354" t="s">
        <v>50</v>
      </c>
      <c r="C529" s="398">
        <f>(2*данные!C528+3*данные!C546+4*данные!C564+5*данные!C582)/(данные!C582+данные!C564+данные!C546+данные!C528)</f>
        <v>4.22972972972973</v>
      </c>
      <c r="D529" s="399" t="e">
        <f>(2*данные!D528+3*данные!D546+4*данные!D564+5*данные!D582)/(данные!D582+данные!D564+данные!D546+данные!D528)</f>
        <v>#DIV/0!</v>
      </c>
      <c r="E529" s="400">
        <f>(2*данные!E528+3*данные!E546+4*данные!E564+5*данные!E582)/(данные!E582+данные!E564+данные!E546+данные!E528)</f>
        <v>4.22972972972973</v>
      </c>
    </row>
    <row r="530" spans="1:5" ht="12.75">
      <c r="A530" s="341"/>
      <c r="B530" s="354" t="s">
        <v>69</v>
      </c>
      <c r="C530" s="398">
        <f>(2*данные!C529+3*данные!C547+4*данные!C565+5*данные!C583)/(данные!C583+данные!C565+данные!C547+данные!C529)</f>
        <v>4.383561643835616</v>
      </c>
      <c r="D530" s="399" t="e">
        <f>(2*данные!D529+3*данные!D547+4*данные!D565+5*данные!D583)/(данные!D583+данные!D565+данные!D547+данные!D529)</f>
        <v>#DIV/0!</v>
      </c>
      <c r="E530" s="400">
        <f>(2*данные!E529+3*данные!E547+4*данные!E565+5*данные!E583)/(данные!E583+данные!E565+данные!E547+данные!E529)</f>
        <v>4.383561643835616</v>
      </c>
    </row>
    <row r="531" spans="1:5" ht="12.75">
      <c r="A531" s="341"/>
      <c r="B531" s="354" t="s">
        <v>70</v>
      </c>
      <c r="C531" s="398">
        <f>(2*данные!C530+3*данные!C548+4*данные!C566+5*данные!C584)/(данные!C584+данные!C566+данные!C548+данные!C530)</f>
        <v>4.675675675675675</v>
      </c>
      <c r="D531" s="399" t="e">
        <f>(2*данные!D530+3*данные!D548+4*данные!D566+5*данные!D584)/(данные!D584+данные!D566+данные!D548+данные!D530)</f>
        <v>#DIV/0!</v>
      </c>
      <c r="E531" s="400">
        <f>(2*данные!E530+3*данные!E548+4*данные!E566+5*данные!E584)/(данные!E584+данные!E566+данные!E548+данные!E530)</f>
        <v>4.675675675675675</v>
      </c>
    </row>
    <row r="532" spans="1:5" ht="12.75">
      <c r="A532" s="341"/>
      <c r="B532" s="354" t="s">
        <v>75</v>
      </c>
      <c r="C532" s="398">
        <f>(2*данные!C531+3*данные!C549+4*данные!C567+5*данные!C585)/(данные!C585+данные!C567+данные!C549+данные!C531)</f>
        <v>4.364864864864865</v>
      </c>
      <c r="D532" s="399" t="e">
        <f>(2*данные!D531+3*данные!D549+4*данные!D567+5*данные!D585)/(данные!D585+данные!D567+данные!D549+данные!D531)</f>
        <v>#DIV/0!</v>
      </c>
      <c r="E532" s="400">
        <f>(2*данные!E531+3*данные!E549+4*данные!E567+5*данные!E585)/(данные!E585+данные!E567+данные!E549+данные!E531)</f>
        <v>4.364864864864865</v>
      </c>
    </row>
    <row r="533" spans="1:5" ht="12.75">
      <c r="A533" s="341" t="s">
        <v>378</v>
      </c>
      <c r="B533" s="353" t="s">
        <v>65</v>
      </c>
      <c r="C533" s="201"/>
      <c r="D533" s="202"/>
      <c r="E533" s="204"/>
    </row>
    <row r="534" spans="1:5" ht="12.75">
      <c r="A534" s="341"/>
      <c r="B534" s="354" t="s">
        <v>37</v>
      </c>
      <c r="C534" s="309">
        <f>(данные!C551+данные!C569)/данные!G515</f>
        <v>0.5945945945945946</v>
      </c>
      <c r="D534" s="310" t="e">
        <f>(данные!D551+данные!D569)/данные!H515</f>
        <v>#DIV/0!</v>
      </c>
      <c r="E534" s="311">
        <f>(данные!E551+данные!E569)/данные!I515</f>
        <v>0.5945945945945946</v>
      </c>
    </row>
    <row r="535" spans="1:5" ht="12.75">
      <c r="A535" s="341"/>
      <c r="B535" s="354" t="s">
        <v>132</v>
      </c>
      <c r="C535" s="309">
        <f>(данные!C552+данные!C570)/данные!G516</f>
        <v>0.5</v>
      </c>
      <c r="D535" s="310" t="e">
        <f>(данные!D552+данные!D570)/данные!H516</f>
        <v>#DIV/0!</v>
      </c>
      <c r="E535" s="311">
        <f>(данные!E552+данные!E570)/данные!I516</f>
        <v>0.5</v>
      </c>
    </row>
    <row r="536" spans="1:5" ht="12.75">
      <c r="A536" s="341"/>
      <c r="B536" s="354" t="s">
        <v>53</v>
      </c>
      <c r="C536" s="309">
        <f>(данные!C553+данные!C571)/данные!G517</f>
        <v>0.5405405405405406</v>
      </c>
      <c r="D536" s="310" t="e">
        <f>(данные!D553+данные!D571)/данные!H517</f>
        <v>#DIV/0!</v>
      </c>
      <c r="E536" s="311">
        <f>(данные!E553+данные!E571)/данные!I517</f>
        <v>0.5405405405405406</v>
      </c>
    </row>
    <row r="537" spans="1:5" ht="12.75">
      <c r="A537" s="341"/>
      <c r="B537" s="354" t="s">
        <v>43</v>
      </c>
      <c r="C537" s="309">
        <f>(данные!C554+данные!C572)/данные!G518</f>
        <v>0.7567567567567568</v>
      </c>
      <c r="D537" s="310" t="e">
        <f>(данные!D554+данные!D572)/данные!H518</f>
        <v>#DIV/0!</v>
      </c>
      <c r="E537" s="311">
        <f>(данные!E554+данные!E572)/данные!I518</f>
        <v>0.7567567567567568</v>
      </c>
    </row>
    <row r="538" spans="1:5" ht="12.75">
      <c r="A538" s="341"/>
      <c r="B538" s="354" t="s">
        <v>44</v>
      </c>
      <c r="C538" s="309">
        <f>(данные!C555+данные!C573)/данные!G519</f>
        <v>0.9054054054054054</v>
      </c>
      <c r="D538" s="310" t="e">
        <f>(данные!D555+данные!D573)/данные!H519</f>
        <v>#DIV/0!</v>
      </c>
      <c r="E538" s="311">
        <f>(данные!E555+данные!E573)/данные!I519</f>
        <v>0.9054054054054054</v>
      </c>
    </row>
    <row r="539" spans="1:5" ht="12.75">
      <c r="A539" s="341"/>
      <c r="B539" s="354" t="s">
        <v>40</v>
      </c>
      <c r="C539" s="309">
        <f>(данные!C556+данные!C574)/данные!G520</f>
        <v>0.7073170731707317</v>
      </c>
      <c r="D539" s="310" t="e">
        <f>(данные!D556+данные!D574)/данные!H520</f>
        <v>#DIV/0!</v>
      </c>
      <c r="E539" s="311">
        <f>(данные!E556+данные!E574)/данные!I520</f>
        <v>0.7073170731707317</v>
      </c>
    </row>
    <row r="540" spans="1:5" ht="12.75">
      <c r="A540" s="341"/>
      <c r="B540" s="354" t="s">
        <v>41</v>
      </c>
      <c r="C540" s="309">
        <f>(данные!C557+данные!C575)/данные!G521</f>
        <v>0.7575757575757576</v>
      </c>
      <c r="D540" s="310" t="e">
        <f>(данные!D557+данные!D575)/данные!H521</f>
        <v>#DIV/0!</v>
      </c>
      <c r="E540" s="311">
        <f>(данные!E557+данные!E575)/данные!I521</f>
        <v>0.7575757575757576</v>
      </c>
    </row>
    <row r="541" spans="1:5" ht="12.75">
      <c r="A541" s="341"/>
      <c r="B541" s="354" t="s">
        <v>42</v>
      </c>
      <c r="C541" s="309" t="e">
        <f>(данные!C558+данные!C576)/данные!G522</f>
        <v>#DIV/0!</v>
      </c>
      <c r="D541" s="310" t="e">
        <f>(данные!D558+данные!D576)/данные!H522</f>
        <v>#DIV/0!</v>
      </c>
      <c r="E541" s="311" t="e">
        <f>(данные!E558+данные!E576)/данные!I522</f>
        <v>#DIV/0!</v>
      </c>
    </row>
    <row r="542" spans="1:5" ht="12.75">
      <c r="A542" s="341"/>
      <c r="B542" s="354" t="s">
        <v>45</v>
      </c>
      <c r="C542" s="309">
        <f>(данные!C559+данные!C577)/данные!G523</f>
        <v>0.9054054054054054</v>
      </c>
      <c r="D542" s="310" t="e">
        <f>(данные!D559+данные!D577)/данные!H523</f>
        <v>#DIV/0!</v>
      </c>
      <c r="E542" s="311">
        <f>(данные!E559+данные!E577)/данные!I523</f>
        <v>0.9054054054054054</v>
      </c>
    </row>
    <row r="543" spans="1:5" ht="12.75">
      <c r="A543" s="341"/>
      <c r="B543" s="354" t="s">
        <v>49</v>
      </c>
      <c r="C543" s="309">
        <f>(данные!C560+данные!C578)/данные!G524</f>
        <v>0.9054054054054054</v>
      </c>
      <c r="D543" s="310" t="e">
        <f>(данные!D560+данные!D578)/данные!H524</f>
        <v>#DIV/0!</v>
      </c>
      <c r="E543" s="311">
        <f>(данные!E560+данные!E578)/данные!I524</f>
        <v>0.9054054054054054</v>
      </c>
    </row>
    <row r="544" spans="1:5" ht="12.75">
      <c r="A544" s="341"/>
      <c r="B544" s="354" t="s">
        <v>47</v>
      </c>
      <c r="C544" s="309">
        <f>(данные!C561+данные!C579)/данные!G525</f>
        <v>0.6891891891891891</v>
      </c>
      <c r="D544" s="310" t="e">
        <f>(данные!D561+данные!D579)/данные!H525</f>
        <v>#DIV/0!</v>
      </c>
      <c r="E544" s="311">
        <f>(данные!E561+данные!E579)/данные!I525</f>
        <v>0.6891891891891891</v>
      </c>
    </row>
    <row r="545" spans="1:5" ht="12.75">
      <c r="A545" s="341"/>
      <c r="B545" s="354" t="s">
        <v>46</v>
      </c>
      <c r="C545" s="309">
        <f>(данные!C562+данные!C580)/данные!G526</f>
        <v>0.7432432432432432</v>
      </c>
      <c r="D545" s="310" t="e">
        <f>(данные!D562+данные!D580)/данные!H526</f>
        <v>#DIV/0!</v>
      </c>
      <c r="E545" s="311">
        <f>(данные!E562+данные!E580)/данные!I526</f>
        <v>0.7432432432432432</v>
      </c>
    </row>
    <row r="546" spans="1:5" ht="12.75">
      <c r="A546" s="341"/>
      <c r="B546" s="354" t="s">
        <v>48</v>
      </c>
      <c r="C546" s="309">
        <f>(данные!C563+данные!C581)/данные!G527</f>
        <v>0.8918918918918919</v>
      </c>
      <c r="D546" s="310" t="e">
        <f>(данные!D563+данные!D581)/данные!H527</f>
        <v>#DIV/0!</v>
      </c>
      <c r="E546" s="311">
        <f>(данные!E563+данные!E581)/данные!I527</f>
        <v>0.8918918918918919</v>
      </c>
    </row>
    <row r="547" spans="1:5" ht="12.75">
      <c r="A547" s="341"/>
      <c r="B547" s="354" t="s">
        <v>50</v>
      </c>
      <c r="C547" s="309">
        <f>(данные!C564+данные!C582)/данные!G528</f>
        <v>0.8783783783783784</v>
      </c>
      <c r="D547" s="310" t="e">
        <f>(данные!D564+данные!D582)/данные!H528</f>
        <v>#DIV/0!</v>
      </c>
      <c r="E547" s="311">
        <f>(данные!E564+данные!E582)/данные!I528</f>
        <v>0.8783783783783784</v>
      </c>
    </row>
    <row r="548" spans="1:5" ht="12.75">
      <c r="A548" s="341"/>
      <c r="B548" s="354" t="s">
        <v>69</v>
      </c>
      <c r="C548" s="309">
        <f>(данные!C565+данные!C583)/данные!G529</f>
        <v>0.9315068493150684</v>
      </c>
      <c r="D548" s="310" t="e">
        <f>(данные!D565+данные!D583)/данные!H529</f>
        <v>#DIV/0!</v>
      </c>
      <c r="E548" s="311">
        <f>(данные!E565+данные!E583)/данные!I529</f>
        <v>0.9315068493150684</v>
      </c>
    </row>
    <row r="549" spans="1:5" ht="12.75">
      <c r="A549" s="341"/>
      <c r="B549" s="354" t="s">
        <v>70</v>
      </c>
      <c r="C549" s="309">
        <f>(данные!C566+данные!C584)/данные!G530</f>
        <v>0.972972972972973</v>
      </c>
      <c r="D549" s="310" t="e">
        <f>(данные!D566+данные!D584)/данные!H530</f>
        <v>#DIV/0!</v>
      </c>
      <c r="E549" s="311">
        <f>(данные!E566+данные!E584)/данные!I530</f>
        <v>0.972972972972973</v>
      </c>
    </row>
    <row r="550" spans="1:5" ht="12.75">
      <c r="A550" s="341"/>
      <c r="B550" s="354" t="s">
        <v>75</v>
      </c>
      <c r="C550" s="309">
        <f>(данные!C567+данные!C585)/данные!G531</f>
        <v>0.8648648648648649</v>
      </c>
      <c r="D550" s="310" t="e">
        <f>(данные!D567+данные!D585)/данные!H531</f>
        <v>#DIV/0!</v>
      </c>
      <c r="E550" s="311">
        <f>(данные!E567+данные!E585)/данные!I531</f>
        <v>0.8648648648648649</v>
      </c>
    </row>
    <row r="551" spans="1:5" ht="12.75">
      <c r="A551" s="341" t="s">
        <v>379</v>
      </c>
      <c r="B551" s="353" t="s">
        <v>66</v>
      </c>
      <c r="C551" s="201"/>
      <c r="D551" s="202"/>
      <c r="E551" s="204"/>
    </row>
    <row r="552" spans="1:5" ht="12.75">
      <c r="A552" s="341"/>
      <c r="B552" s="354" t="s">
        <v>37</v>
      </c>
      <c r="C552" s="309">
        <f>(данные!C533+данные!C551+данные!C569)/данные!G515</f>
        <v>1</v>
      </c>
      <c r="D552" s="310" t="e">
        <f>(данные!D533+данные!D551+данные!D569)/данные!H515</f>
        <v>#DIV/0!</v>
      </c>
      <c r="E552" s="311">
        <f>(данные!E533+данные!E551+данные!E569)/данные!I515</f>
        <v>1</v>
      </c>
    </row>
    <row r="553" spans="1:5" ht="12.75">
      <c r="A553" s="341"/>
      <c r="B553" s="354" t="s">
        <v>77</v>
      </c>
      <c r="C553" s="309">
        <f>(данные!C534+данные!C552+данные!C570)/данные!G516</f>
        <v>1</v>
      </c>
      <c r="D553" s="310" t="e">
        <f>(данные!D534+данные!D552+данные!D570)/данные!H516</f>
        <v>#DIV/0!</v>
      </c>
      <c r="E553" s="311">
        <f>(данные!E534+данные!E552+данные!E570)/данные!I516</f>
        <v>1</v>
      </c>
    </row>
    <row r="554" spans="1:5" ht="12.75">
      <c r="A554" s="341"/>
      <c r="B554" s="354" t="s">
        <v>53</v>
      </c>
      <c r="C554" s="309">
        <f>(данные!C535+данные!C553+данные!C571)/данные!G517</f>
        <v>1</v>
      </c>
      <c r="D554" s="310" t="e">
        <f>(данные!D535+данные!D553+данные!D571)/данные!H517</f>
        <v>#DIV/0!</v>
      </c>
      <c r="E554" s="311">
        <f>(данные!E535+данные!E553+данные!E571)/данные!I517</f>
        <v>1</v>
      </c>
    </row>
    <row r="555" spans="1:5" ht="12.75">
      <c r="A555" s="341"/>
      <c r="B555" s="354" t="s">
        <v>43</v>
      </c>
      <c r="C555" s="309">
        <f>(данные!C536+данные!C554+данные!C572)/данные!G518</f>
        <v>1</v>
      </c>
      <c r="D555" s="310" t="e">
        <f>(данные!D536+данные!D554+данные!D572)/данные!H518</f>
        <v>#DIV/0!</v>
      </c>
      <c r="E555" s="311">
        <f>(данные!E536+данные!E554+данные!E572)/данные!I518</f>
        <v>1</v>
      </c>
    </row>
    <row r="556" spans="1:5" ht="12.75">
      <c r="A556" s="341"/>
      <c r="B556" s="354" t="s">
        <v>44</v>
      </c>
      <c r="C556" s="309">
        <f>(данные!C537+данные!C555+данные!C573)/данные!G519</f>
        <v>1</v>
      </c>
      <c r="D556" s="310" t="e">
        <f>(данные!D537+данные!D555+данные!D573)/данные!H519</f>
        <v>#DIV/0!</v>
      </c>
      <c r="E556" s="311">
        <f>(данные!E537+данные!E555+данные!E573)/данные!I519</f>
        <v>1</v>
      </c>
    </row>
    <row r="557" spans="1:5" ht="12.75">
      <c r="A557" s="341"/>
      <c r="B557" s="354" t="s">
        <v>40</v>
      </c>
      <c r="C557" s="309">
        <f>(данные!C538+данные!C556+данные!C574)/данные!G520</f>
        <v>1</v>
      </c>
      <c r="D557" s="310" t="e">
        <f>(данные!D538+данные!D556+данные!D574)/данные!H520</f>
        <v>#DIV/0!</v>
      </c>
      <c r="E557" s="311">
        <f>(данные!E538+данные!E556+данные!E574)/данные!I520</f>
        <v>1</v>
      </c>
    </row>
    <row r="558" spans="1:5" ht="12.75">
      <c r="A558" s="341"/>
      <c r="B558" s="354" t="s">
        <v>41</v>
      </c>
      <c r="C558" s="309">
        <f>(данные!C539+данные!C557+данные!C575)/данные!G521</f>
        <v>1</v>
      </c>
      <c r="D558" s="310" t="e">
        <f>(данные!D539+данные!D557+данные!D575)/данные!H521</f>
        <v>#DIV/0!</v>
      </c>
      <c r="E558" s="311">
        <f>(данные!E539+данные!E557+данные!E575)/данные!I521</f>
        <v>1</v>
      </c>
    </row>
    <row r="559" spans="1:5" ht="12.75">
      <c r="A559" s="341"/>
      <c r="B559" s="354" t="s">
        <v>42</v>
      </c>
      <c r="C559" s="309" t="e">
        <f>(данные!C540+данные!C558+данные!C576)/данные!G522</f>
        <v>#DIV/0!</v>
      </c>
      <c r="D559" s="310" t="e">
        <f>(данные!D540+данные!D558+данные!D576)/данные!H522</f>
        <v>#DIV/0!</v>
      </c>
      <c r="E559" s="311" t="e">
        <f>(данные!E540+данные!E558+данные!E576)/данные!I522</f>
        <v>#DIV/0!</v>
      </c>
    </row>
    <row r="560" spans="1:5" ht="12.75">
      <c r="A560" s="341"/>
      <c r="B560" s="354" t="s">
        <v>45</v>
      </c>
      <c r="C560" s="309">
        <f>(данные!C541+данные!C559+данные!C577)/данные!G523</f>
        <v>1</v>
      </c>
      <c r="D560" s="310" t="e">
        <f>(данные!D541+данные!D559+данные!D577)/данные!H523</f>
        <v>#DIV/0!</v>
      </c>
      <c r="E560" s="311">
        <f>(данные!E541+данные!E559+данные!E577)/данные!I523</f>
        <v>1</v>
      </c>
    </row>
    <row r="561" spans="1:5" ht="12.75">
      <c r="A561" s="341"/>
      <c r="B561" s="354" t="s">
        <v>49</v>
      </c>
      <c r="C561" s="309">
        <f>(данные!C542+данные!C560+данные!C578)/данные!G524</f>
        <v>1</v>
      </c>
      <c r="D561" s="310" t="e">
        <f>(данные!D542+данные!D560+данные!D578)/данные!H524</f>
        <v>#DIV/0!</v>
      </c>
      <c r="E561" s="311">
        <f>(данные!E542+данные!E560+данные!E578)/данные!I524</f>
        <v>1</v>
      </c>
    </row>
    <row r="562" spans="1:5" ht="12.75">
      <c r="A562" s="341"/>
      <c r="B562" s="354" t="s">
        <v>47</v>
      </c>
      <c r="C562" s="309">
        <f>(данные!C543+данные!C561+данные!C579)/данные!G525</f>
        <v>1</v>
      </c>
      <c r="D562" s="310" t="e">
        <f>(данные!D543+данные!D561+данные!D579)/данные!H525</f>
        <v>#DIV/0!</v>
      </c>
      <c r="E562" s="311">
        <f>(данные!E543+данные!E561+данные!E579)/данные!I525</f>
        <v>1</v>
      </c>
    </row>
    <row r="563" spans="1:5" ht="12.75">
      <c r="A563" s="341"/>
      <c r="B563" s="354" t="s">
        <v>46</v>
      </c>
      <c r="C563" s="309">
        <f>(данные!C544+данные!C562+данные!C580)/данные!G526</f>
        <v>1</v>
      </c>
      <c r="D563" s="310" t="e">
        <f>(данные!D544+данные!D562+данные!D580)/данные!H526</f>
        <v>#DIV/0!</v>
      </c>
      <c r="E563" s="311">
        <f>(данные!E544+данные!E562+данные!E580)/данные!I526</f>
        <v>1</v>
      </c>
    </row>
    <row r="564" spans="1:5" ht="12.75">
      <c r="A564" s="341"/>
      <c r="B564" s="354" t="s">
        <v>48</v>
      </c>
      <c r="C564" s="309">
        <f>(данные!C545+данные!C563+данные!C581)/данные!G527</f>
        <v>1</v>
      </c>
      <c r="D564" s="310" t="e">
        <f>(данные!D545+данные!D563+данные!D581)/данные!H527</f>
        <v>#DIV/0!</v>
      </c>
      <c r="E564" s="311">
        <f>(данные!E545+данные!E563+данные!E581)/данные!I527</f>
        <v>1</v>
      </c>
    </row>
    <row r="565" spans="1:5" ht="12.75">
      <c r="A565" s="341"/>
      <c r="B565" s="354" t="s">
        <v>50</v>
      </c>
      <c r="C565" s="309">
        <f>(данные!C546+данные!C564+данные!C582)/данные!G528</f>
        <v>1</v>
      </c>
      <c r="D565" s="310" t="e">
        <f>(данные!D546+данные!D564+данные!D582)/данные!H528</f>
        <v>#DIV/0!</v>
      </c>
      <c r="E565" s="311">
        <f>(данные!E546+данные!E564+данные!E582)/данные!I528</f>
        <v>1</v>
      </c>
    </row>
    <row r="566" spans="1:5" ht="12.75">
      <c r="A566" s="341"/>
      <c r="B566" s="354" t="s">
        <v>69</v>
      </c>
      <c r="C566" s="309">
        <f>(данные!C547+данные!C565+данные!C583)/данные!G529</f>
        <v>1</v>
      </c>
      <c r="D566" s="310" t="e">
        <f>(данные!D547+данные!D565+данные!D583)/данные!H529</f>
        <v>#DIV/0!</v>
      </c>
      <c r="E566" s="311">
        <f>(данные!E547+данные!E565+данные!E583)/данные!I529</f>
        <v>1</v>
      </c>
    </row>
    <row r="567" spans="1:5" ht="12.75">
      <c r="A567" s="341"/>
      <c r="B567" s="354" t="s">
        <v>70</v>
      </c>
      <c r="C567" s="309">
        <f>(данные!C548+данные!C566+данные!C584)/данные!G530</f>
        <v>1</v>
      </c>
      <c r="D567" s="310" t="e">
        <f>(данные!D548+данные!D566+данные!D584)/данные!H530</f>
        <v>#DIV/0!</v>
      </c>
      <c r="E567" s="311">
        <f>(данные!E548+данные!E566+данные!E584)/данные!I530</f>
        <v>1</v>
      </c>
    </row>
    <row r="568" spans="1:5" ht="12.75">
      <c r="A568" s="341"/>
      <c r="B568" s="354" t="s">
        <v>75</v>
      </c>
      <c r="C568" s="309">
        <f>(данные!C549+данные!C567+данные!C585)/данные!G531</f>
        <v>1</v>
      </c>
      <c r="D568" s="310" t="e">
        <f>(данные!D549+данные!D567+данные!D585)/данные!H531</f>
        <v>#DIV/0!</v>
      </c>
      <c r="E568" s="311">
        <f>(данные!E549+данные!E567+данные!E585)/данные!I531</f>
        <v>1</v>
      </c>
    </row>
    <row r="569" spans="1:5" ht="13.5" thickBot="1">
      <c r="A569" s="285"/>
      <c r="B569" s="360"/>
      <c r="C569" s="327"/>
      <c r="D569" s="328"/>
      <c r="E569" s="329"/>
    </row>
    <row r="570" spans="1:5" ht="47.25">
      <c r="A570" s="297" t="s">
        <v>19</v>
      </c>
      <c r="B570" s="289" t="s">
        <v>351</v>
      </c>
      <c r="C570" s="206"/>
      <c r="D570" s="202"/>
      <c r="E570" s="204"/>
    </row>
    <row r="571" spans="1:5" ht="12.75">
      <c r="A571" s="245"/>
      <c r="B571" s="361"/>
      <c r="C571" s="323"/>
      <c r="D571" s="199"/>
      <c r="E571" s="200"/>
    </row>
    <row r="572" spans="1:5" ht="12.75">
      <c r="A572" s="247" t="s">
        <v>24</v>
      </c>
      <c r="B572" s="300" t="s">
        <v>81</v>
      </c>
      <c r="C572" s="201">
        <f>данные!C591</f>
        <v>1048</v>
      </c>
      <c r="D572" s="202">
        <f>данные!D591</f>
        <v>0</v>
      </c>
      <c r="E572" s="204">
        <f>данные!E591</f>
        <v>1048</v>
      </c>
    </row>
    <row r="573" spans="1:5" ht="12.75">
      <c r="A573" s="245"/>
      <c r="B573" s="362" t="s">
        <v>78</v>
      </c>
      <c r="C573" s="323"/>
      <c r="D573" s="199"/>
      <c r="E573" s="200"/>
    </row>
    <row r="574" spans="1:5" ht="38.25">
      <c r="A574" s="245"/>
      <c r="B574" s="362" t="s">
        <v>150</v>
      </c>
      <c r="C574" s="201">
        <f>данные!C593</f>
        <v>331</v>
      </c>
      <c r="D574" s="202">
        <f>данные!D593</f>
        <v>0</v>
      </c>
      <c r="E574" s="204">
        <f>данные!E593</f>
        <v>331</v>
      </c>
    </row>
    <row r="575" spans="1:5" ht="14.25" customHeight="1">
      <c r="A575" s="245"/>
      <c r="B575" s="362" t="s">
        <v>79</v>
      </c>
      <c r="C575" s="201">
        <f>данные!C594</f>
        <v>609</v>
      </c>
      <c r="D575" s="202">
        <f>данные!D594</f>
        <v>0</v>
      </c>
      <c r="E575" s="204">
        <f>данные!E594</f>
        <v>609</v>
      </c>
    </row>
    <row r="576" spans="1:5" ht="12.75" customHeight="1">
      <c r="A576" s="257"/>
      <c r="B576" s="363" t="s">
        <v>80</v>
      </c>
      <c r="C576" s="332">
        <f>данные!C595</f>
        <v>108</v>
      </c>
      <c r="D576" s="209">
        <f>данные!D595</f>
        <v>0</v>
      </c>
      <c r="E576" s="210">
        <f>данные!E595</f>
        <v>108</v>
      </c>
    </row>
    <row r="577" spans="1:5" ht="24.75" customHeight="1">
      <c r="A577" s="247" t="s">
        <v>25</v>
      </c>
      <c r="B577" s="300" t="s">
        <v>146</v>
      </c>
      <c r="C577" s="325">
        <f>D577+E577</f>
        <v>0</v>
      </c>
      <c r="D577" s="205">
        <f>данные!D596</f>
        <v>0</v>
      </c>
      <c r="E577" s="203">
        <f>данные!E596</f>
        <v>0</v>
      </c>
    </row>
    <row r="578" spans="1:5" ht="12.75">
      <c r="A578" s="245"/>
      <c r="B578" s="364" t="s">
        <v>82</v>
      </c>
      <c r="C578" s="309">
        <f>C577/C572</f>
        <v>0</v>
      </c>
      <c r="D578" s="310" t="e">
        <f>D577/D572</f>
        <v>#DIV/0!</v>
      </c>
      <c r="E578" s="311">
        <f>E577/E572</f>
        <v>0</v>
      </c>
    </row>
    <row r="579" spans="1:5" ht="12.75">
      <c r="A579" s="245"/>
      <c r="B579" s="362" t="s">
        <v>83</v>
      </c>
      <c r="C579" s="323"/>
      <c r="D579" s="199"/>
      <c r="E579" s="200"/>
    </row>
    <row r="580" spans="1:5" ht="42" customHeight="1">
      <c r="A580" s="365"/>
      <c r="B580" s="362" t="s">
        <v>151</v>
      </c>
      <c r="C580" s="201">
        <f>D580+E580</f>
        <v>0</v>
      </c>
      <c r="D580" s="202">
        <f>данные!D598</f>
        <v>0</v>
      </c>
      <c r="E580" s="204">
        <f>данные!E598</f>
        <v>0</v>
      </c>
    </row>
    <row r="581" spans="1:5" ht="12.75">
      <c r="A581" s="245"/>
      <c r="B581" s="364" t="s">
        <v>94</v>
      </c>
      <c r="C581" s="309">
        <f>C580/C574</f>
        <v>0</v>
      </c>
      <c r="D581" s="310" t="e">
        <f>D580/D574</f>
        <v>#DIV/0!</v>
      </c>
      <c r="E581" s="311">
        <f>E580/E574</f>
        <v>0</v>
      </c>
    </row>
    <row r="582" spans="1:5" ht="12.75">
      <c r="A582" s="245"/>
      <c r="B582" s="315" t="s">
        <v>95</v>
      </c>
      <c r="C582" s="201">
        <f>D582+E582</f>
        <v>0</v>
      </c>
      <c r="D582" s="202">
        <f>данные!D599</f>
        <v>0</v>
      </c>
      <c r="E582" s="204">
        <f>данные!E599</f>
        <v>0</v>
      </c>
    </row>
    <row r="583" spans="1:5" ht="12.75">
      <c r="A583" s="245"/>
      <c r="B583" s="364" t="s">
        <v>96</v>
      </c>
      <c r="C583" s="309">
        <f>C582/C575</f>
        <v>0</v>
      </c>
      <c r="D583" s="310" t="e">
        <f>D582/D575</f>
        <v>#DIV/0!</v>
      </c>
      <c r="E583" s="311">
        <f>E582/E575</f>
        <v>0</v>
      </c>
    </row>
    <row r="584" spans="1:5" ht="11.25" customHeight="1">
      <c r="A584" s="245"/>
      <c r="B584" s="315" t="s">
        <v>97</v>
      </c>
      <c r="C584" s="201">
        <f>D584+E584</f>
        <v>0</v>
      </c>
      <c r="D584" s="202">
        <f>данные!D600</f>
        <v>0</v>
      </c>
      <c r="E584" s="204">
        <f>данные!E600</f>
        <v>0</v>
      </c>
    </row>
    <row r="585" spans="1:5" ht="12" customHeight="1">
      <c r="A585" s="257"/>
      <c r="B585" s="366" t="s">
        <v>98</v>
      </c>
      <c r="C585" s="304">
        <f>C584/данные!C436</f>
        <v>0</v>
      </c>
      <c r="D585" s="305" t="e">
        <f>D584/данные!D436</f>
        <v>#DIV/0!</v>
      </c>
      <c r="E585" s="306">
        <f>E584/данные!E436</f>
        <v>0</v>
      </c>
    </row>
    <row r="586" spans="1:5" ht="38.25">
      <c r="A586" s="247" t="s">
        <v>26</v>
      </c>
      <c r="B586" s="300" t="s">
        <v>84</v>
      </c>
      <c r="C586" s="325">
        <f>D586+E586</f>
        <v>0</v>
      </c>
      <c r="D586" s="205">
        <f>данные!D601</f>
        <v>0</v>
      </c>
      <c r="E586" s="203">
        <f>данные!E601</f>
        <v>0</v>
      </c>
    </row>
    <row r="587" spans="1:5" ht="12.75">
      <c r="A587" s="245"/>
      <c r="B587" s="364" t="s">
        <v>93</v>
      </c>
      <c r="C587" s="309">
        <f>C586/C572</f>
        <v>0</v>
      </c>
      <c r="D587" s="310" t="e">
        <f>D586/D572</f>
        <v>#DIV/0!</v>
      </c>
      <c r="E587" s="311">
        <f>E586/E572</f>
        <v>0</v>
      </c>
    </row>
    <row r="588" spans="1:5" ht="12.75">
      <c r="A588" s="245"/>
      <c r="B588" s="362" t="s">
        <v>85</v>
      </c>
      <c r="C588" s="323"/>
      <c r="D588" s="199"/>
      <c r="E588" s="200"/>
    </row>
    <row r="589" spans="1:5" ht="38.25">
      <c r="A589" s="245"/>
      <c r="B589" s="315" t="s">
        <v>152</v>
      </c>
      <c r="C589" s="201">
        <f>D589+E589</f>
        <v>0</v>
      </c>
      <c r="D589" s="202">
        <f>данные!D603</f>
        <v>0</v>
      </c>
      <c r="E589" s="204">
        <f>данные!E603</f>
        <v>0</v>
      </c>
    </row>
    <row r="590" spans="1:5" ht="12.75">
      <c r="A590" s="245"/>
      <c r="B590" s="364" t="s">
        <v>94</v>
      </c>
      <c r="C590" s="309">
        <f>C589/C574</f>
        <v>0</v>
      </c>
      <c r="D590" s="310" t="e">
        <f>D589/D574</f>
        <v>#DIV/0!</v>
      </c>
      <c r="E590" s="311">
        <f>E589/E574</f>
        <v>0</v>
      </c>
    </row>
    <row r="591" spans="1:5" ht="12.75">
      <c r="A591" s="245"/>
      <c r="B591" s="315" t="s">
        <v>99</v>
      </c>
      <c r="C591" s="201">
        <f>D591+E591</f>
        <v>0</v>
      </c>
      <c r="D591" s="202">
        <f>данные!D604</f>
        <v>0</v>
      </c>
      <c r="E591" s="204">
        <f>данные!E604</f>
        <v>0</v>
      </c>
    </row>
    <row r="592" spans="1:5" ht="12.75">
      <c r="A592" s="245"/>
      <c r="B592" s="364" t="s">
        <v>96</v>
      </c>
      <c r="C592" s="309">
        <f>C591/C575</f>
        <v>0</v>
      </c>
      <c r="D592" s="310" t="e">
        <f>D591/D575</f>
        <v>#DIV/0!</v>
      </c>
      <c r="E592" s="311">
        <f>E591/E575</f>
        <v>0</v>
      </c>
    </row>
    <row r="593" spans="1:5" ht="12.75">
      <c r="A593" s="245"/>
      <c r="B593" s="315" t="s">
        <v>100</v>
      </c>
      <c r="C593" s="201">
        <f>D593+E593</f>
        <v>0</v>
      </c>
      <c r="D593" s="202">
        <f>данные!D605</f>
        <v>0</v>
      </c>
      <c r="E593" s="204">
        <f>данные!E605</f>
        <v>0</v>
      </c>
    </row>
    <row r="594" spans="1:5" ht="25.5">
      <c r="A594" s="245"/>
      <c r="B594" s="364" t="s">
        <v>101</v>
      </c>
      <c r="C594" s="309">
        <f>C593/C576</f>
        <v>0</v>
      </c>
      <c r="D594" s="310" t="e">
        <f>D593/D576</f>
        <v>#DIV/0!</v>
      </c>
      <c r="E594" s="311">
        <f>E593/E576</f>
        <v>0</v>
      </c>
    </row>
    <row r="595" spans="1:5" ht="12.75">
      <c r="A595" s="245"/>
      <c r="C595" s="323"/>
      <c r="D595" s="367"/>
      <c r="E595" s="200"/>
    </row>
    <row r="596" spans="1:5" ht="13.5" thickBot="1">
      <c r="A596" s="285"/>
      <c r="B596" s="368"/>
      <c r="C596" s="369"/>
      <c r="D596" s="370"/>
      <c r="E596" s="371"/>
    </row>
    <row r="597" spans="1:5" ht="12.75">
      <c r="A597" s="245"/>
      <c r="B597" s="330"/>
      <c r="C597" s="323"/>
      <c r="D597" s="367"/>
      <c r="E597" s="200"/>
    </row>
    <row r="598" spans="1:5" ht="47.25">
      <c r="A598" s="337" t="s">
        <v>20</v>
      </c>
      <c r="B598" s="289" t="s">
        <v>141</v>
      </c>
      <c r="C598" s="206"/>
      <c r="D598" s="202"/>
      <c r="E598" s="204"/>
    </row>
    <row r="599" spans="1:5" ht="12.75">
      <c r="A599" s="245"/>
      <c r="B599" s="330"/>
      <c r="C599" s="206"/>
      <c r="D599" s="202"/>
      <c r="E599" s="204"/>
    </row>
    <row r="600" spans="1:5" ht="63.75">
      <c r="A600" s="247" t="s">
        <v>57</v>
      </c>
      <c r="B600" s="300" t="s">
        <v>153</v>
      </c>
      <c r="C600" s="201">
        <f>D600+E600</f>
        <v>0</v>
      </c>
      <c r="D600" s="202">
        <f>данные!D611</f>
        <v>0</v>
      </c>
      <c r="E600" s="204">
        <f>данные!E611</f>
        <v>0</v>
      </c>
    </row>
    <row r="601" spans="1:5" ht="12.75">
      <c r="A601" s="245"/>
      <c r="B601" s="362" t="s">
        <v>85</v>
      </c>
      <c r="C601" s="201"/>
      <c r="D601" s="202"/>
      <c r="E601" s="204"/>
    </row>
    <row r="602" spans="1:5" ht="12.75">
      <c r="A602" s="245"/>
      <c r="B602" s="362" t="s">
        <v>86</v>
      </c>
      <c r="C602" s="201">
        <f>D602+E602</f>
        <v>0</v>
      </c>
      <c r="D602" s="202">
        <f>данные!D613</f>
        <v>0</v>
      </c>
      <c r="E602" s="204">
        <f>данные!E613</f>
        <v>0</v>
      </c>
    </row>
    <row r="603" spans="1:5" ht="12.75">
      <c r="A603" s="245"/>
      <c r="B603" s="362" t="s">
        <v>124</v>
      </c>
      <c r="C603" s="201">
        <f>D603+E603</f>
        <v>0</v>
      </c>
      <c r="D603" s="202">
        <f>данные!D614</f>
        <v>0</v>
      </c>
      <c r="E603" s="204">
        <f>данные!E614</f>
        <v>0</v>
      </c>
    </row>
    <row r="604" spans="1:5" ht="12.75">
      <c r="A604" s="257"/>
      <c r="B604" s="363" t="s">
        <v>87</v>
      </c>
      <c r="C604" s="332">
        <f>D604+E604</f>
        <v>0</v>
      </c>
      <c r="D604" s="209">
        <f>данные!D615</f>
        <v>0</v>
      </c>
      <c r="E604" s="210">
        <f>данные!E615</f>
        <v>0</v>
      </c>
    </row>
    <row r="605" spans="1:5" ht="38.25">
      <c r="A605" s="247" t="s">
        <v>58</v>
      </c>
      <c r="B605" s="300" t="s">
        <v>88</v>
      </c>
      <c r="C605" s="201">
        <f>D605+E605</f>
        <v>0</v>
      </c>
      <c r="D605" s="202">
        <f>данные!D616</f>
        <v>0</v>
      </c>
      <c r="E605" s="204">
        <f>данные!E616</f>
        <v>0</v>
      </c>
    </row>
    <row r="606" spans="1:5" ht="12.75">
      <c r="A606" s="245"/>
      <c r="B606" s="362" t="s">
        <v>85</v>
      </c>
      <c r="C606" s="201"/>
      <c r="D606" s="202"/>
      <c r="E606" s="204"/>
    </row>
    <row r="607" spans="1:5" ht="12.75">
      <c r="A607" s="245"/>
      <c r="B607" s="362" t="s">
        <v>86</v>
      </c>
      <c r="C607" s="201">
        <f>D607+E607</f>
        <v>0</v>
      </c>
      <c r="D607" s="202">
        <f>данные!D618</f>
        <v>0</v>
      </c>
      <c r="E607" s="204">
        <f>данные!E618</f>
        <v>0</v>
      </c>
    </row>
    <row r="608" spans="1:5" ht="12.75">
      <c r="A608" s="245"/>
      <c r="B608" s="362" t="s">
        <v>124</v>
      </c>
      <c r="C608" s="201">
        <f>D608+E608</f>
        <v>0</v>
      </c>
      <c r="D608" s="202">
        <f>данные!D619</f>
        <v>0</v>
      </c>
      <c r="E608" s="204">
        <f>данные!E619</f>
        <v>0</v>
      </c>
    </row>
    <row r="609" spans="1:5" ht="12.75">
      <c r="A609" s="257"/>
      <c r="B609" s="363" t="s">
        <v>87</v>
      </c>
      <c r="C609" s="332">
        <f>D609+E609</f>
        <v>0</v>
      </c>
      <c r="D609" s="209">
        <f>данные!D620</f>
        <v>0</v>
      </c>
      <c r="E609" s="210">
        <f>данные!E620</f>
        <v>0</v>
      </c>
    </row>
    <row r="610" spans="1:5" ht="38.25">
      <c r="A610" s="247" t="s">
        <v>59</v>
      </c>
      <c r="B610" s="300" t="s">
        <v>89</v>
      </c>
      <c r="C610" s="201">
        <f>D610+E610</f>
        <v>0</v>
      </c>
      <c r="D610" s="202">
        <f>данные!D621</f>
        <v>0</v>
      </c>
      <c r="E610" s="204">
        <f>данные!E621</f>
        <v>0</v>
      </c>
    </row>
    <row r="611" spans="1:5" ht="12.75">
      <c r="A611" s="245"/>
      <c r="B611" s="362" t="s">
        <v>85</v>
      </c>
      <c r="C611" s="201"/>
      <c r="D611" s="202"/>
      <c r="E611" s="204"/>
    </row>
    <row r="612" spans="1:5" ht="12.75">
      <c r="A612" s="245"/>
      <c r="B612" s="362" t="s">
        <v>86</v>
      </c>
      <c r="C612" s="201">
        <f>D612+E612</f>
        <v>0</v>
      </c>
      <c r="D612" s="202">
        <f>данные!D623</f>
        <v>0</v>
      </c>
      <c r="E612" s="204">
        <f>данные!E623</f>
        <v>0</v>
      </c>
    </row>
    <row r="613" spans="1:5" ht="12.75">
      <c r="A613" s="245"/>
      <c r="B613" s="362" t="s">
        <v>124</v>
      </c>
      <c r="C613" s="201">
        <f>D613+E613</f>
        <v>0</v>
      </c>
      <c r="D613" s="202">
        <f>данные!D624</f>
        <v>0</v>
      </c>
      <c r="E613" s="204">
        <f>данные!E624</f>
        <v>0</v>
      </c>
    </row>
    <row r="614" spans="1:5" ht="12.75">
      <c r="A614" s="257"/>
      <c r="B614" s="363" t="s">
        <v>87</v>
      </c>
      <c r="C614" s="332">
        <f>D614+E614</f>
        <v>0</v>
      </c>
      <c r="D614" s="209">
        <f>данные!D625</f>
        <v>0</v>
      </c>
      <c r="E614" s="210">
        <f>данные!E625</f>
        <v>0</v>
      </c>
    </row>
    <row r="615" spans="1:5" ht="25.5">
      <c r="A615" s="247" t="s">
        <v>380</v>
      </c>
      <c r="B615" s="300" t="s">
        <v>261</v>
      </c>
      <c r="C615" s="201">
        <f>D615+E615</f>
        <v>2</v>
      </c>
      <c r="D615" s="202">
        <f>данные!D626</f>
        <v>0</v>
      </c>
      <c r="E615" s="204">
        <f>данные!E626</f>
        <v>2</v>
      </c>
    </row>
    <row r="616" spans="1:5" ht="12.75">
      <c r="A616" s="245"/>
      <c r="B616" s="362" t="s">
        <v>85</v>
      </c>
      <c r="C616" s="201"/>
      <c r="D616" s="202"/>
      <c r="E616" s="204"/>
    </row>
    <row r="617" spans="1:5" ht="12.75">
      <c r="A617" s="245"/>
      <c r="B617" s="362" t="s">
        <v>92</v>
      </c>
      <c r="C617" s="201">
        <f aca="true" t="shared" si="6" ref="C617:C623">D617+E617</f>
        <v>0</v>
      </c>
      <c r="D617" s="202">
        <f>данные!D628</f>
        <v>0</v>
      </c>
      <c r="E617" s="204">
        <f>данные!E628</f>
        <v>0</v>
      </c>
    </row>
    <row r="618" spans="1:5" ht="12.75">
      <c r="A618" s="245"/>
      <c r="B618" s="364" t="s">
        <v>90</v>
      </c>
      <c r="C618" s="201">
        <f t="shared" si="6"/>
        <v>0</v>
      </c>
      <c r="D618" s="202">
        <f>данные!D629</f>
        <v>0</v>
      </c>
      <c r="E618" s="204">
        <f>данные!E629</f>
        <v>0</v>
      </c>
    </row>
    <row r="619" spans="1:5" ht="12.75">
      <c r="A619" s="245"/>
      <c r="B619" s="362" t="s">
        <v>91</v>
      </c>
      <c r="C619" s="201">
        <f t="shared" si="6"/>
        <v>1</v>
      </c>
      <c r="D619" s="202">
        <f>данные!D630</f>
        <v>0</v>
      </c>
      <c r="E619" s="204">
        <f>данные!E630</f>
        <v>1</v>
      </c>
    </row>
    <row r="620" spans="1:5" ht="12.75">
      <c r="A620" s="245"/>
      <c r="B620" s="364" t="s">
        <v>90</v>
      </c>
      <c r="C620" s="201">
        <f t="shared" si="6"/>
        <v>1</v>
      </c>
      <c r="D620" s="202">
        <f>данные!D631</f>
        <v>0</v>
      </c>
      <c r="E620" s="204">
        <f>данные!E631</f>
        <v>1</v>
      </c>
    </row>
    <row r="621" spans="1:5" ht="15" customHeight="1">
      <c r="A621" s="245"/>
      <c r="B621" s="362" t="s">
        <v>260</v>
      </c>
      <c r="C621" s="201">
        <f t="shared" si="6"/>
        <v>1</v>
      </c>
      <c r="D621" s="202">
        <f>данные!D632</f>
        <v>0</v>
      </c>
      <c r="E621" s="204">
        <f>данные!E632</f>
        <v>1</v>
      </c>
    </row>
    <row r="622" spans="1:5" ht="12.75">
      <c r="A622" s="257"/>
      <c r="B622" s="366" t="s">
        <v>90</v>
      </c>
      <c r="C622" s="332">
        <f t="shared" si="6"/>
        <v>1</v>
      </c>
      <c r="D622" s="209">
        <f>данные!D633</f>
        <v>0</v>
      </c>
      <c r="E622" s="210">
        <f>данные!E633</f>
        <v>1</v>
      </c>
    </row>
    <row r="623" spans="1:5" ht="26.25" thickBot="1">
      <c r="A623" s="291" t="s">
        <v>381</v>
      </c>
      <c r="B623" s="372" t="s">
        <v>223</v>
      </c>
      <c r="C623" s="327">
        <f t="shared" si="6"/>
        <v>3</v>
      </c>
      <c r="D623" s="328">
        <f>данные!D634</f>
        <v>0</v>
      </c>
      <c r="E623" s="329">
        <f>данные!E634</f>
        <v>3</v>
      </c>
    </row>
    <row r="624" spans="1:5" ht="12.75">
      <c r="A624" s="245"/>
      <c r="C624" s="207"/>
      <c r="D624" s="199"/>
      <c r="E624" s="200"/>
    </row>
    <row r="625" spans="1:5" ht="47.25">
      <c r="A625" s="247" t="s">
        <v>27</v>
      </c>
      <c r="B625" s="289" t="s">
        <v>142</v>
      </c>
      <c r="C625" s="206"/>
      <c r="D625" s="202"/>
      <c r="E625" s="204"/>
    </row>
    <row r="626" spans="1:29" ht="12.75">
      <c r="A626" s="420"/>
      <c r="C626" s="206"/>
      <c r="D626" s="202"/>
      <c r="E626" s="204"/>
      <c r="F626" s="235"/>
      <c r="G626" s="235"/>
      <c r="H626" s="235"/>
      <c r="I626" s="235"/>
      <c r="J626" s="235"/>
      <c r="K626" s="235"/>
      <c r="L626" s="235"/>
      <c r="M626" s="235"/>
      <c r="N626" s="235"/>
      <c r="O626" s="235"/>
      <c r="P626" s="235"/>
      <c r="Q626" s="235"/>
      <c r="R626" s="235"/>
      <c r="S626" s="235"/>
      <c r="T626" s="235"/>
      <c r="U626" s="235"/>
      <c r="V626" s="235"/>
      <c r="W626" s="235"/>
      <c r="X626" s="235"/>
      <c r="Y626" s="235"/>
      <c r="Z626" s="235"/>
      <c r="AA626" s="235"/>
      <c r="AB626" s="235"/>
      <c r="AC626" s="235"/>
    </row>
    <row r="627" spans="1:5" ht="25.5">
      <c r="A627" s="247" t="s">
        <v>28</v>
      </c>
      <c r="B627" s="300" t="s">
        <v>262</v>
      </c>
      <c r="C627" s="201">
        <f>SUM(C629:C635)</f>
        <v>445</v>
      </c>
      <c r="D627" s="202">
        <f>SUM(D629:D635)</f>
        <v>0</v>
      </c>
      <c r="E627" s="204">
        <f>SUM(E629:E635)</f>
        <v>445</v>
      </c>
    </row>
    <row r="628" spans="1:5" ht="12.75">
      <c r="A628" s="247"/>
      <c r="B628" s="362" t="s">
        <v>263</v>
      </c>
      <c r="C628" s="201"/>
      <c r="D628" s="202"/>
      <c r="E628" s="204"/>
    </row>
    <row r="629" spans="1:5" ht="12.75">
      <c r="A629" s="247"/>
      <c r="B629" s="362" t="s">
        <v>264</v>
      </c>
      <c r="C629" s="201">
        <f aca="true" t="shared" si="7" ref="C629:C636">D629+E629</f>
        <v>37</v>
      </c>
      <c r="D629" s="202">
        <f>данные!D639</f>
        <v>0</v>
      </c>
      <c r="E629" s="204">
        <f>данные!E639</f>
        <v>37</v>
      </c>
    </row>
    <row r="630" spans="1:5" ht="12.75">
      <c r="A630" s="247"/>
      <c r="B630" s="362" t="s">
        <v>355</v>
      </c>
      <c r="C630" s="201">
        <f t="shared" si="7"/>
        <v>105</v>
      </c>
      <c r="D630" s="202">
        <f>данные!D640</f>
        <v>0</v>
      </c>
      <c r="E630" s="204">
        <f>данные!E640</f>
        <v>105</v>
      </c>
    </row>
    <row r="631" spans="1:5" ht="12.75">
      <c r="A631" s="247"/>
      <c r="B631" s="362" t="s">
        <v>266</v>
      </c>
      <c r="C631" s="201">
        <f t="shared" si="7"/>
        <v>78</v>
      </c>
      <c r="D631" s="202">
        <f>данные!D641</f>
        <v>0</v>
      </c>
      <c r="E631" s="204">
        <f>данные!E641</f>
        <v>78</v>
      </c>
    </row>
    <row r="632" spans="1:5" ht="12.75">
      <c r="A632" s="247"/>
      <c r="B632" s="362" t="s">
        <v>267</v>
      </c>
      <c r="C632" s="201">
        <f t="shared" si="7"/>
        <v>92</v>
      </c>
      <c r="D632" s="202">
        <f>данные!D642</f>
        <v>0</v>
      </c>
      <c r="E632" s="204">
        <f>данные!E642</f>
        <v>92</v>
      </c>
    </row>
    <row r="633" spans="1:5" ht="12.75">
      <c r="A633" s="247"/>
      <c r="B633" s="362" t="s">
        <v>268</v>
      </c>
      <c r="C633" s="201">
        <f t="shared" si="7"/>
        <v>75</v>
      </c>
      <c r="D633" s="202">
        <f>данные!D643</f>
        <v>0</v>
      </c>
      <c r="E633" s="204">
        <f>данные!E643</f>
        <v>75</v>
      </c>
    </row>
    <row r="634" spans="1:5" ht="12.75">
      <c r="A634" s="247"/>
      <c r="B634" s="362" t="s">
        <v>269</v>
      </c>
      <c r="C634" s="201">
        <f t="shared" si="7"/>
        <v>55</v>
      </c>
      <c r="D634" s="202">
        <f>данные!D644</f>
        <v>0</v>
      </c>
      <c r="E634" s="204">
        <f>данные!E644</f>
        <v>55</v>
      </c>
    </row>
    <row r="635" spans="1:5" ht="12.75">
      <c r="A635" s="247"/>
      <c r="B635" s="362" t="s">
        <v>270</v>
      </c>
      <c r="C635" s="332">
        <f t="shared" si="7"/>
        <v>3</v>
      </c>
      <c r="D635" s="209">
        <f>данные!D645</f>
        <v>0</v>
      </c>
      <c r="E635" s="210">
        <f>данные!E645</f>
        <v>3</v>
      </c>
    </row>
    <row r="636" spans="1:5" ht="51">
      <c r="A636" s="313" t="s">
        <v>29</v>
      </c>
      <c r="B636" s="314" t="s">
        <v>188</v>
      </c>
      <c r="C636" s="325">
        <f t="shared" si="7"/>
        <v>4</v>
      </c>
      <c r="D636" s="205">
        <f>данные!D646</f>
        <v>0</v>
      </c>
      <c r="E636" s="203">
        <f>данные!E646</f>
        <v>4</v>
      </c>
    </row>
    <row r="637" spans="1:5" ht="12.75">
      <c r="A637" s="245"/>
      <c r="B637" s="362" t="s">
        <v>102</v>
      </c>
      <c r="C637" s="201"/>
      <c r="D637" s="202"/>
      <c r="E637" s="204"/>
    </row>
    <row r="638" spans="1:5" ht="12.75">
      <c r="A638" s="245"/>
      <c r="B638" s="362" t="s">
        <v>104</v>
      </c>
      <c r="C638" s="201">
        <f>D638+E638</f>
        <v>10</v>
      </c>
      <c r="D638" s="202">
        <f>данные!D648</f>
        <v>0</v>
      </c>
      <c r="E638" s="204">
        <f>данные!E648</f>
        <v>10</v>
      </c>
    </row>
    <row r="639" spans="1:5" ht="12.75">
      <c r="A639" s="257"/>
      <c r="B639" s="363" t="s">
        <v>103</v>
      </c>
      <c r="C639" s="332">
        <f>D639+E639</f>
        <v>164</v>
      </c>
      <c r="D639" s="209">
        <f>данные!D649</f>
        <v>0</v>
      </c>
      <c r="E639" s="210">
        <f>данные!E649</f>
        <v>164</v>
      </c>
    </row>
    <row r="640" spans="1:5" ht="25.5">
      <c r="A640" s="247" t="s">
        <v>30</v>
      </c>
      <c r="B640" s="300" t="s">
        <v>354</v>
      </c>
      <c r="C640" s="201">
        <f>D640+E640</f>
        <v>1</v>
      </c>
      <c r="D640" s="202">
        <f>данные!D650</f>
        <v>0</v>
      </c>
      <c r="E640" s="204">
        <f>данные!E650</f>
        <v>1</v>
      </c>
    </row>
    <row r="641" spans="1:5" ht="12.75">
      <c r="A641" s="245"/>
      <c r="B641" s="362" t="s">
        <v>102</v>
      </c>
      <c r="C641" s="201"/>
      <c r="D641" s="202">
        <f>данные!D651</f>
        <v>0</v>
      </c>
      <c r="E641" s="204">
        <f>данные!E651</f>
        <v>0</v>
      </c>
    </row>
    <row r="642" spans="1:5" ht="12.75">
      <c r="A642" s="245"/>
      <c r="B642" s="362" t="s">
        <v>104</v>
      </c>
      <c r="C642" s="201">
        <f>D642+E642</f>
        <v>1</v>
      </c>
      <c r="D642" s="202">
        <f>данные!D652</f>
        <v>0</v>
      </c>
      <c r="E642" s="204">
        <f>данные!E652</f>
        <v>1</v>
      </c>
    </row>
    <row r="643" spans="1:5" ht="12.75">
      <c r="A643" s="257"/>
      <c r="B643" s="363" t="s">
        <v>189</v>
      </c>
      <c r="C643" s="332">
        <f>D643+E643</f>
        <v>27</v>
      </c>
      <c r="D643" s="209">
        <f>данные!D653</f>
        <v>0</v>
      </c>
      <c r="E643" s="210">
        <f>данные!E653</f>
        <v>27</v>
      </c>
    </row>
    <row r="644" spans="1:5" ht="51">
      <c r="A644" s="247" t="s">
        <v>31</v>
      </c>
      <c r="B644" s="300" t="s">
        <v>125</v>
      </c>
      <c r="C644" s="201">
        <f>D644+E644</f>
        <v>4</v>
      </c>
      <c r="D644" s="202">
        <f>данные!D654</f>
        <v>0</v>
      </c>
      <c r="E644" s="204">
        <f>данные!E654</f>
        <v>4</v>
      </c>
    </row>
    <row r="645" spans="1:5" ht="12.75">
      <c r="A645" s="245"/>
      <c r="B645" s="362" t="s">
        <v>102</v>
      </c>
      <c r="C645" s="201"/>
      <c r="D645" s="202">
        <f>данные!D655</f>
        <v>0</v>
      </c>
      <c r="E645" s="204">
        <f>данные!E655</f>
        <v>0</v>
      </c>
    </row>
    <row r="646" spans="1:5" ht="12.75">
      <c r="A646" s="245"/>
      <c r="B646" s="362" t="s">
        <v>104</v>
      </c>
      <c r="C646" s="201">
        <f>D646+E646</f>
        <v>4</v>
      </c>
      <c r="D646" s="202">
        <f>данные!D656</f>
        <v>0</v>
      </c>
      <c r="E646" s="204">
        <f>данные!E656</f>
        <v>4</v>
      </c>
    </row>
    <row r="647" spans="1:5" ht="12.75">
      <c r="A647" s="257"/>
      <c r="B647" s="363" t="s">
        <v>103</v>
      </c>
      <c r="C647" s="332">
        <f>D647+E647</f>
        <v>51</v>
      </c>
      <c r="D647" s="209">
        <f>данные!D657</f>
        <v>0</v>
      </c>
      <c r="E647" s="210">
        <f>данные!E657</f>
        <v>51</v>
      </c>
    </row>
    <row r="648" spans="1:5" ht="38.25">
      <c r="A648" s="247" t="s">
        <v>305</v>
      </c>
      <c r="B648" s="300" t="s">
        <v>126</v>
      </c>
      <c r="C648" s="201">
        <f>D648+E648</f>
        <v>6</v>
      </c>
      <c r="D648" s="202">
        <f>данные!D658</f>
        <v>0</v>
      </c>
      <c r="E648" s="204">
        <f>данные!E658</f>
        <v>6</v>
      </c>
    </row>
    <row r="649" spans="1:5" ht="12.75">
      <c r="A649" s="245"/>
      <c r="B649" s="362" t="s">
        <v>102</v>
      </c>
      <c r="C649" s="201"/>
      <c r="D649" s="202">
        <f>данные!D659</f>
        <v>0</v>
      </c>
      <c r="E649" s="204">
        <f>данные!E659</f>
        <v>0</v>
      </c>
    </row>
    <row r="650" spans="1:5" ht="12.75">
      <c r="A650" s="245"/>
      <c r="B650" s="362" t="s">
        <v>144</v>
      </c>
      <c r="C650" s="201">
        <f>D650+E650</f>
        <v>6</v>
      </c>
      <c r="D650" s="202">
        <f>данные!D660</f>
        <v>0</v>
      </c>
      <c r="E650" s="204">
        <f>данные!E660</f>
        <v>6</v>
      </c>
    </row>
    <row r="651" spans="1:5" ht="12.75">
      <c r="A651" s="245"/>
      <c r="B651" s="364" t="s">
        <v>105</v>
      </c>
      <c r="C651" s="201">
        <f>D651+E651</f>
        <v>6</v>
      </c>
      <c r="D651" s="202">
        <f>данные!D661</f>
        <v>0</v>
      </c>
      <c r="E651" s="204">
        <f>данные!E661</f>
        <v>6</v>
      </c>
    </row>
    <row r="652" spans="1:5" ht="12.75">
      <c r="A652" s="245"/>
      <c r="B652" s="362" t="s">
        <v>145</v>
      </c>
      <c r="C652" s="201">
        <f>D652+E652</f>
        <v>22</v>
      </c>
      <c r="D652" s="202">
        <f>данные!D662</f>
        <v>0</v>
      </c>
      <c r="E652" s="204">
        <f>данные!E662</f>
        <v>22</v>
      </c>
    </row>
    <row r="653" spans="1:5" ht="12.75">
      <c r="A653" s="257"/>
      <c r="B653" s="366" t="s">
        <v>106</v>
      </c>
      <c r="C653" s="332">
        <f>D653+E653</f>
        <v>22</v>
      </c>
      <c r="D653" s="209">
        <f>данные!D663</f>
        <v>0</v>
      </c>
      <c r="E653" s="210">
        <f>данные!E663</f>
        <v>22</v>
      </c>
    </row>
    <row r="654" spans="1:5" ht="38.25">
      <c r="A654" s="247" t="s">
        <v>382</v>
      </c>
      <c r="B654" s="300" t="s">
        <v>271</v>
      </c>
      <c r="C654" s="201">
        <f>D654+E654</f>
        <v>0</v>
      </c>
      <c r="D654" s="202">
        <f>данные!D664</f>
        <v>0</v>
      </c>
      <c r="E654" s="204">
        <f>данные!E664</f>
        <v>0</v>
      </c>
    </row>
    <row r="655" spans="1:5" ht="12.75">
      <c r="A655" s="245"/>
      <c r="B655" s="362" t="s">
        <v>102</v>
      </c>
      <c r="C655" s="201"/>
      <c r="D655" s="202">
        <f>данные!D665</f>
        <v>0</v>
      </c>
      <c r="E655" s="204">
        <f>данные!E665</f>
        <v>0</v>
      </c>
    </row>
    <row r="656" spans="1:5" ht="12.75">
      <c r="A656" s="245"/>
      <c r="B656" s="362" t="s">
        <v>144</v>
      </c>
      <c r="C656" s="201">
        <f aca="true" t="shared" si="8" ref="C656:C663">D656+E656</f>
        <v>0</v>
      </c>
      <c r="D656" s="202">
        <f>данные!D666</f>
        <v>0</v>
      </c>
      <c r="E656" s="204">
        <f>данные!E666</f>
        <v>0</v>
      </c>
    </row>
    <row r="657" spans="1:5" ht="12.75">
      <c r="A657" s="245"/>
      <c r="B657" s="364" t="s">
        <v>105</v>
      </c>
      <c r="C657" s="201">
        <f t="shared" si="8"/>
        <v>0</v>
      </c>
      <c r="D657" s="202">
        <f>данные!D667</f>
        <v>0</v>
      </c>
      <c r="E657" s="204">
        <f>данные!E667</f>
        <v>0</v>
      </c>
    </row>
    <row r="658" spans="1:5" ht="12.75">
      <c r="A658" s="245"/>
      <c r="B658" s="362" t="s">
        <v>145</v>
      </c>
      <c r="C658" s="201">
        <f t="shared" si="8"/>
        <v>0</v>
      </c>
      <c r="D658" s="202">
        <f>данные!D668</f>
        <v>0</v>
      </c>
      <c r="E658" s="204">
        <f>данные!E668</f>
        <v>0</v>
      </c>
    </row>
    <row r="659" spans="1:5" ht="12.75">
      <c r="A659" s="245"/>
      <c r="B659" s="364" t="s">
        <v>106</v>
      </c>
      <c r="C659" s="332">
        <f t="shared" si="8"/>
        <v>0</v>
      </c>
      <c r="D659" s="209">
        <f>данные!D669</f>
        <v>0</v>
      </c>
      <c r="E659" s="210">
        <f>данные!E669</f>
        <v>0</v>
      </c>
    </row>
    <row r="660" spans="1:5" ht="38.25">
      <c r="A660" s="313" t="s">
        <v>383</v>
      </c>
      <c r="B660" s="314" t="s">
        <v>272</v>
      </c>
      <c r="C660" s="201">
        <f t="shared" si="8"/>
        <v>0</v>
      </c>
      <c r="D660" s="202">
        <v>0</v>
      </c>
      <c r="E660" s="204">
        <f>данные!E670</f>
        <v>0</v>
      </c>
    </row>
    <row r="661" spans="1:5" ht="12.75">
      <c r="A661" s="245"/>
      <c r="B661" s="364" t="s">
        <v>105</v>
      </c>
      <c r="C661" s="201">
        <f t="shared" si="8"/>
        <v>0</v>
      </c>
      <c r="D661" s="202">
        <f>данные!D671</f>
        <v>0</v>
      </c>
      <c r="E661" s="204">
        <f>данные!E671</f>
        <v>0</v>
      </c>
    </row>
    <row r="662" spans="1:5" ht="12.75">
      <c r="A662" s="245"/>
      <c r="B662" s="362" t="s">
        <v>273</v>
      </c>
      <c r="C662" s="201">
        <f t="shared" si="8"/>
        <v>0</v>
      </c>
      <c r="D662" s="202">
        <v>0</v>
      </c>
      <c r="E662" s="204">
        <f>данные!E672</f>
        <v>0</v>
      </c>
    </row>
    <row r="663" spans="1:5" ht="12.75">
      <c r="A663" s="245"/>
      <c r="B663" s="364" t="s">
        <v>106</v>
      </c>
      <c r="C663" s="332">
        <f t="shared" si="8"/>
        <v>0</v>
      </c>
      <c r="D663" s="202">
        <f>данные!D673</f>
        <v>0</v>
      </c>
      <c r="E663" s="204">
        <f>данные!E673</f>
        <v>0</v>
      </c>
    </row>
    <row r="664" spans="1:6" ht="25.5">
      <c r="A664" s="313" t="s">
        <v>384</v>
      </c>
      <c r="B664" s="314" t="s">
        <v>274</v>
      </c>
      <c r="C664" s="325">
        <f>SUM(C666:C672)</f>
        <v>264</v>
      </c>
      <c r="D664" s="205">
        <f>SUM(D666:D672)</f>
        <v>0</v>
      </c>
      <c r="E664" s="203">
        <f>SUM(E666:E672)</f>
        <v>264</v>
      </c>
      <c r="F664" s="373"/>
    </row>
    <row r="665" spans="1:6" ht="12.75">
      <c r="A665" s="245"/>
      <c r="B665" s="362" t="s">
        <v>263</v>
      </c>
      <c r="C665" s="201"/>
      <c r="D665" s="202"/>
      <c r="E665" s="204"/>
      <c r="F665" s="374"/>
    </row>
    <row r="666" spans="1:6" ht="12.75">
      <c r="A666" s="245"/>
      <c r="B666" s="362" t="s">
        <v>264</v>
      </c>
      <c r="C666" s="201">
        <f aca="true" t="shared" si="9" ref="C666:C672">D666+E666</f>
        <v>10</v>
      </c>
      <c r="D666" s="202">
        <f>данные!D675</f>
        <v>0</v>
      </c>
      <c r="E666" s="204">
        <f>данные!E675</f>
        <v>10</v>
      </c>
      <c r="F666" s="374"/>
    </row>
    <row r="667" spans="1:6" ht="12.75">
      <c r="A667" s="245"/>
      <c r="B667" s="362" t="s">
        <v>355</v>
      </c>
      <c r="C667" s="201">
        <f t="shared" si="9"/>
        <v>41</v>
      </c>
      <c r="D667" s="202">
        <f>данные!D676</f>
        <v>0</v>
      </c>
      <c r="E667" s="204">
        <f>данные!E676</f>
        <v>41</v>
      </c>
      <c r="F667" s="374"/>
    </row>
    <row r="668" spans="1:6" ht="12.75">
      <c r="A668" s="245"/>
      <c r="B668" s="362" t="s">
        <v>266</v>
      </c>
      <c r="C668" s="201">
        <f t="shared" si="9"/>
        <v>50</v>
      </c>
      <c r="D668" s="202">
        <f>данные!D677</f>
        <v>0</v>
      </c>
      <c r="E668" s="204">
        <f>данные!E677</f>
        <v>50</v>
      </c>
      <c r="F668" s="374"/>
    </row>
    <row r="669" spans="1:6" ht="12.75">
      <c r="A669" s="245"/>
      <c r="B669" s="362" t="s">
        <v>267</v>
      </c>
      <c r="C669" s="201">
        <f t="shared" si="9"/>
        <v>66</v>
      </c>
      <c r="D669" s="202">
        <f>данные!D678</f>
        <v>0</v>
      </c>
      <c r="E669" s="204">
        <f>данные!E678</f>
        <v>66</v>
      </c>
      <c r="F669" s="374"/>
    </row>
    <row r="670" spans="1:6" ht="12.75">
      <c r="A670" s="245"/>
      <c r="B670" s="362" t="s">
        <v>268</v>
      </c>
      <c r="C670" s="201">
        <f t="shared" si="9"/>
        <v>54</v>
      </c>
      <c r="D670" s="202">
        <f>данные!D679</f>
        <v>0</v>
      </c>
      <c r="E670" s="204">
        <f>данные!E679</f>
        <v>54</v>
      </c>
      <c r="F670" s="374"/>
    </row>
    <row r="671" spans="1:6" ht="12.75">
      <c r="A671" s="245"/>
      <c r="B671" s="362" t="s">
        <v>269</v>
      </c>
      <c r="C671" s="201">
        <f t="shared" si="9"/>
        <v>40</v>
      </c>
      <c r="D671" s="202">
        <f>данные!D680</f>
        <v>0</v>
      </c>
      <c r="E671" s="204">
        <f>данные!E680</f>
        <v>40</v>
      </c>
      <c r="F671" s="374"/>
    </row>
    <row r="672" spans="1:6" ht="12.75">
      <c r="A672" s="245"/>
      <c r="B672" s="362" t="s">
        <v>270</v>
      </c>
      <c r="C672" s="332">
        <f t="shared" si="9"/>
        <v>3</v>
      </c>
      <c r="D672" s="209">
        <f>данные!D681</f>
        <v>0</v>
      </c>
      <c r="E672" s="210">
        <f>данные!E681</f>
        <v>3</v>
      </c>
      <c r="F672" s="374"/>
    </row>
    <row r="673" spans="1:5" ht="25.5">
      <c r="A673" s="313" t="s">
        <v>385</v>
      </c>
      <c r="B673" s="314" t="s">
        <v>127</v>
      </c>
      <c r="C673" s="401">
        <f>C664/C627</f>
        <v>0.5932584269662922</v>
      </c>
      <c r="D673" s="402" t="e">
        <f>D664/D627</f>
        <v>#DIV/0!</v>
      </c>
      <c r="E673" s="403">
        <f>E664/E627</f>
        <v>0.5932584269662922</v>
      </c>
    </row>
    <row r="674" spans="1:5" ht="12.75">
      <c r="A674" s="247"/>
      <c r="B674" s="362" t="s">
        <v>263</v>
      </c>
      <c r="C674" s="309"/>
      <c r="D674" s="310"/>
      <c r="E674" s="311"/>
    </row>
    <row r="675" spans="1:5" ht="12.75">
      <c r="A675" s="247"/>
      <c r="B675" s="362" t="s">
        <v>264</v>
      </c>
      <c r="C675" s="309">
        <f aca="true" t="shared" si="10" ref="C675:E679">C666/C629</f>
        <v>0.2702702702702703</v>
      </c>
      <c r="D675" s="310" t="e">
        <f t="shared" si="10"/>
        <v>#DIV/0!</v>
      </c>
      <c r="E675" s="311">
        <f t="shared" si="10"/>
        <v>0.2702702702702703</v>
      </c>
    </row>
    <row r="676" spans="1:5" ht="12.75">
      <c r="A676" s="247"/>
      <c r="B676" s="362" t="s">
        <v>265</v>
      </c>
      <c r="C676" s="309">
        <f t="shared" si="10"/>
        <v>0.3904761904761905</v>
      </c>
      <c r="D676" s="310" t="e">
        <f t="shared" si="10"/>
        <v>#DIV/0!</v>
      </c>
      <c r="E676" s="311">
        <f t="shared" si="10"/>
        <v>0.3904761904761905</v>
      </c>
    </row>
    <row r="677" spans="1:5" ht="12.75">
      <c r="A677" s="247"/>
      <c r="B677" s="362" t="s">
        <v>266</v>
      </c>
      <c r="C677" s="309">
        <f t="shared" si="10"/>
        <v>0.6410256410256411</v>
      </c>
      <c r="D677" s="310" t="e">
        <f t="shared" si="10"/>
        <v>#DIV/0!</v>
      </c>
      <c r="E677" s="311">
        <f t="shared" si="10"/>
        <v>0.6410256410256411</v>
      </c>
    </row>
    <row r="678" spans="1:5" ht="12.75">
      <c r="A678" s="247"/>
      <c r="B678" s="362" t="s">
        <v>267</v>
      </c>
      <c r="C678" s="309">
        <f t="shared" si="10"/>
        <v>0.717391304347826</v>
      </c>
      <c r="D678" s="310" t="e">
        <f t="shared" si="10"/>
        <v>#DIV/0!</v>
      </c>
      <c r="E678" s="311">
        <f t="shared" si="10"/>
        <v>0.717391304347826</v>
      </c>
    </row>
    <row r="679" spans="1:5" ht="12.75">
      <c r="A679" s="247"/>
      <c r="B679" s="362" t="s">
        <v>268</v>
      </c>
      <c r="C679" s="309">
        <f t="shared" si="10"/>
        <v>0.72</v>
      </c>
      <c r="D679" s="310" t="e">
        <f t="shared" si="10"/>
        <v>#DIV/0!</v>
      </c>
      <c r="E679" s="311">
        <f t="shared" si="10"/>
        <v>0.72</v>
      </c>
    </row>
    <row r="680" spans="1:5" ht="12.75">
      <c r="A680" s="247"/>
      <c r="B680" s="362" t="s">
        <v>269</v>
      </c>
      <c r="C680" s="309">
        <f aca="true" t="shared" si="11" ref="C680:E681">C671/C634</f>
        <v>0.7272727272727273</v>
      </c>
      <c r="D680" s="310" t="e">
        <f t="shared" si="11"/>
        <v>#DIV/0!</v>
      </c>
      <c r="E680" s="311">
        <f t="shared" si="11"/>
        <v>0.7272727272727273</v>
      </c>
    </row>
    <row r="681" spans="1:5" ht="12.75">
      <c r="A681" s="247"/>
      <c r="B681" s="362" t="s">
        <v>270</v>
      </c>
      <c r="C681" s="309">
        <f t="shared" si="11"/>
        <v>1</v>
      </c>
      <c r="D681" s="310" t="e">
        <f t="shared" si="11"/>
        <v>#DIV/0!</v>
      </c>
      <c r="E681" s="311">
        <f t="shared" si="11"/>
        <v>1</v>
      </c>
    </row>
    <row r="682" spans="1:5" ht="25.5">
      <c r="A682" s="257"/>
      <c r="B682" s="375" t="s">
        <v>107</v>
      </c>
      <c r="C682" s="304">
        <f>(C652+C658+C662)/C627</f>
        <v>0.04943820224719101</v>
      </c>
      <c r="D682" s="305" t="e">
        <f>(D652+D658+D662)/D627</f>
        <v>#DIV/0!</v>
      </c>
      <c r="E682" s="306">
        <f>(E652+E658+E662)/E627</f>
        <v>0.04943820224719101</v>
      </c>
    </row>
    <row r="683" spans="1:5" ht="38.25">
      <c r="A683" s="247" t="s">
        <v>386</v>
      </c>
      <c r="B683" s="300" t="s">
        <v>108</v>
      </c>
      <c r="C683" s="325">
        <f>D683+E683</f>
        <v>0</v>
      </c>
      <c r="D683" s="205">
        <f>E683+F683</f>
        <v>0</v>
      </c>
      <c r="E683" s="203">
        <f>F683+G683</f>
        <v>0</v>
      </c>
    </row>
    <row r="684" spans="1:5" ht="13.5" thickBot="1">
      <c r="A684" s="285"/>
      <c r="B684" s="376"/>
      <c r="C684" s="377"/>
      <c r="D684" s="328"/>
      <c r="E684" s="329"/>
    </row>
    <row r="685" spans="1:5" ht="12.75">
      <c r="A685" s="378"/>
      <c r="B685" s="379"/>
      <c r="C685" s="380"/>
      <c r="D685" s="381"/>
      <c r="E685" s="382"/>
    </row>
    <row r="686" spans="1:5" ht="31.5">
      <c r="A686" s="337" t="s">
        <v>157</v>
      </c>
      <c r="B686" s="289" t="s">
        <v>143</v>
      </c>
      <c r="C686" s="206"/>
      <c r="D686" s="202"/>
      <c r="E686" s="204"/>
    </row>
    <row r="687" spans="1:5" ht="15.75">
      <c r="A687" s="245"/>
      <c r="B687" s="383" t="s">
        <v>356</v>
      </c>
      <c r="C687" s="206"/>
      <c r="D687" s="202"/>
      <c r="E687" s="204"/>
    </row>
    <row r="688" spans="1:5" ht="15.75">
      <c r="A688" s="245"/>
      <c r="B688" s="384"/>
      <c r="C688" s="201"/>
      <c r="D688" s="202"/>
      <c r="E688" s="204"/>
    </row>
    <row r="689" spans="1:5" ht="25.5">
      <c r="A689" s="247" t="s">
        <v>158</v>
      </c>
      <c r="B689" s="300" t="s">
        <v>212</v>
      </c>
      <c r="C689" s="201">
        <f>D689+E689</f>
        <v>4</v>
      </c>
      <c r="D689" s="202">
        <f>данные!D688</f>
        <v>0</v>
      </c>
      <c r="E689" s="204">
        <f>данные!E688</f>
        <v>4</v>
      </c>
    </row>
    <row r="690" spans="1:5" ht="25.5">
      <c r="A690" s="247"/>
      <c r="B690" s="385" t="s">
        <v>307</v>
      </c>
      <c r="C690" s="309">
        <f>C689/C10</f>
        <v>1</v>
      </c>
      <c r="D690" s="310" t="e">
        <f>D689/D10</f>
        <v>#DIV/0!</v>
      </c>
      <c r="E690" s="311">
        <f>E689/E10</f>
        <v>1</v>
      </c>
    </row>
    <row r="691" spans="1:5" ht="27" customHeight="1">
      <c r="A691" s="247"/>
      <c r="B691" s="300" t="s">
        <v>110</v>
      </c>
      <c r="C691" s="386">
        <f>данные!C689</f>
        <v>961</v>
      </c>
      <c r="D691" s="387">
        <f>данные!D689</f>
        <v>0</v>
      </c>
      <c r="E691" s="388">
        <f>данные!E689</f>
        <v>961</v>
      </c>
    </row>
    <row r="692" spans="1:5" ht="12.75">
      <c r="A692" s="389"/>
      <c r="B692" s="252" t="s">
        <v>134</v>
      </c>
      <c r="C692" s="386">
        <f>данные!C690</f>
        <v>534</v>
      </c>
      <c r="D692" s="387">
        <f>данные!D690</f>
        <v>0</v>
      </c>
      <c r="E692" s="388">
        <f>данные!E690</f>
        <v>534</v>
      </c>
    </row>
    <row r="693" spans="1:5" ht="25.5">
      <c r="A693" s="245"/>
      <c r="B693" s="390" t="s">
        <v>138</v>
      </c>
      <c r="C693" s="309">
        <f aca="true" t="shared" si="12" ref="C693:E694">C691/C11</f>
        <v>0.8981308411214953</v>
      </c>
      <c r="D693" s="310" t="e">
        <f t="shared" si="12"/>
        <v>#DIV/0!</v>
      </c>
      <c r="E693" s="311">
        <f t="shared" si="12"/>
        <v>0.8981308411214953</v>
      </c>
    </row>
    <row r="694" spans="1:5" ht="37.5" customHeight="1">
      <c r="A694" s="245"/>
      <c r="B694" s="390" t="s">
        <v>111</v>
      </c>
      <c r="C694" s="309">
        <f t="shared" si="12"/>
        <v>0.956989247311828</v>
      </c>
      <c r="D694" s="310" t="e">
        <f t="shared" si="12"/>
        <v>#DIV/0!</v>
      </c>
      <c r="E694" s="311">
        <f t="shared" si="12"/>
        <v>0.956989247311828</v>
      </c>
    </row>
    <row r="695" spans="1:5" ht="12.75">
      <c r="A695" s="257"/>
      <c r="B695" s="391" t="s">
        <v>5</v>
      </c>
      <c r="C695" s="404">
        <f>данные!C691</f>
        <v>9</v>
      </c>
      <c r="D695" s="405">
        <f>данные!D691</f>
        <v>0</v>
      </c>
      <c r="E695" s="406">
        <f>данные!E691</f>
        <v>9</v>
      </c>
    </row>
    <row r="696" spans="1:5" ht="51">
      <c r="A696" s="247" t="s">
        <v>159</v>
      </c>
      <c r="B696" s="300" t="s">
        <v>213</v>
      </c>
      <c r="C696" s="386">
        <f>данные!C696</f>
        <v>0</v>
      </c>
      <c r="D696" s="387">
        <f>данные!D696</f>
        <v>0</v>
      </c>
      <c r="E696" s="388">
        <f>данные!E696</f>
        <v>0</v>
      </c>
    </row>
    <row r="697" spans="1:5" ht="25.5">
      <c r="A697" s="247"/>
      <c r="B697" s="385" t="s">
        <v>308</v>
      </c>
      <c r="C697" s="407">
        <v>1</v>
      </c>
      <c r="D697" s="408" t="e">
        <f>D696/D14</f>
        <v>#DIV/0!</v>
      </c>
      <c r="E697" s="409">
        <v>1</v>
      </c>
    </row>
    <row r="698" spans="1:5" ht="63.75">
      <c r="A698" s="247"/>
      <c r="B698" s="300" t="s">
        <v>155</v>
      </c>
      <c r="C698" s="386">
        <f>данные!C697</f>
        <v>0</v>
      </c>
      <c r="D698" s="387">
        <f>данные!D697</f>
        <v>0</v>
      </c>
      <c r="E698" s="388">
        <f>данные!E697</f>
        <v>0</v>
      </c>
    </row>
    <row r="699" spans="1:5" ht="12.75">
      <c r="A699" s="245"/>
      <c r="B699" s="252" t="s">
        <v>134</v>
      </c>
      <c r="C699" s="386">
        <f>данные!C698</f>
        <v>0</v>
      </c>
      <c r="D699" s="387">
        <f>данные!D698</f>
        <v>0</v>
      </c>
      <c r="E699" s="388">
        <f>данные!E698</f>
        <v>0</v>
      </c>
    </row>
    <row r="700" spans="1:5" ht="25.5">
      <c r="A700" s="245"/>
      <c r="B700" s="390" t="s">
        <v>109</v>
      </c>
      <c r="C700" s="309">
        <f>C698/C15</f>
        <v>0</v>
      </c>
      <c r="D700" s="310" t="e">
        <f aca="true" t="shared" si="13" ref="C700:E701">D698/D15</f>
        <v>#DIV/0!</v>
      </c>
      <c r="E700" s="311">
        <f t="shared" si="13"/>
        <v>0</v>
      </c>
    </row>
    <row r="701" spans="1:5" ht="38.25">
      <c r="A701" s="245"/>
      <c r="B701" s="390" t="s">
        <v>147</v>
      </c>
      <c r="C701" s="309">
        <f t="shared" si="13"/>
        <v>0</v>
      </c>
      <c r="D701" s="310" t="e">
        <f t="shared" si="13"/>
        <v>#DIV/0!</v>
      </c>
      <c r="E701" s="311">
        <f t="shared" si="13"/>
        <v>0</v>
      </c>
    </row>
    <row r="702" spans="1:5" ht="12.75">
      <c r="A702" s="257"/>
      <c r="B702" s="392" t="s">
        <v>6</v>
      </c>
      <c r="C702" s="332">
        <f>данные!C699</f>
        <v>0</v>
      </c>
      <c r="D702" s="209">
        <f>данные!D699</f>
        <v>0</v>
      </c>
      <c r="E702" s="210">
        <f>данные!E699</f>
        <v>0</v>
      </c>
    </row>
    <row r="703" spans="1:5" ht="25.5">
      <c r="A703" s="247" t="s">
        <v>160</v>
      </c>
      <c r="B703" s="300" t="s">
        <v>214</v>
      </c>
      <c r="C703" s="325">
        <f>данные!C696</f>
        <v>0</v>
      </c>
      <c r="D703" s="205">
        <f>данные!D696</f>
        <v>0</v>
      </c>
      <c r="E703" s="203">
        <f>данные!E696</f>
        <v>0</v>
      </c>
    </row>
    <row r="704" spans="1:5" ht="25.5">
      <c r="A704" s="247"/>
      <c r="B704" s="385" t="s">
        <v>309</v>
      </c>
      <c r="C704" s="309" t="e">
        <f>C703/C17</f>
        <v>#DIV/0!</v>
      </c>
      <c r="D704" s="310" t="e">
        <f>D703/D17</f>
        <v>#DIV/0!</v>
      </c>
      <c r="E704" s="311" t="e">
        <f>E703/E17</f>
        <v>#DIV/0!</v>
      </c>
    </row>
    <row r="705" spans="1:5" ht="27" customHeight="1">
      <c r="A705" s="247"/>
      <c r="B705" s="300" t="s">
        <v>112</v>
      </c>
      <c r="C705" s="201">
        <f>данные!C697</f>
        <v>0</v>
      </c>
      <c r="D705" s="202">
        <f>данные!D697</f>
        <v>0</v>
      </c>
      <c r="E705" s="204">
        <f>данные!E697</f>
        <v>0</v>
      </c>
    </row>
    <row r="706" spans="1:5" ht="12.75">
      <c r="A706" s="245"/>
      <c r="B706" s="252" t="s">
        <v>135</v>
      </c>
      <c r="C706" s="201">
        <f>данные!C698</f>
        <v>0</v>
      </c>
      <c r="D706" s="202">
        <f>данные!D698</f>
        <v>0</v>
      </c>
      <c r="E706" s="204">
        <f>данные!E698</f>
        <v>0</v>
      </c>
    </row>
    <row r="707" spans="1:5" ht="25.5">
      <c r="A707" s="245"/>
      <c r="B707" s="390" t="s">
        <v>113</v>
      </c>
      <c r="C707" s="323" t="e">
        <f aca="true" t="shared" si="14" ref="C707:E708">C705/C18</f>
        <v>#DIV/0!</v>
      </c>
      <c r="D707" s="199" t="e">
        <f t="shared" si="14"/>
        <v>#DIV/0!</v>
      </c>
      <c r="E707" s="200" t="e">
        <f t="shared" si="14"/>
        <v>#DIV/0!</v>
      </c>
    </row>
    <row r="708" spans="1:5" ht="38.25">
      <c r="A708" s="245"/>
      <c r="B708" s="390" t="s">
        <v>148</v>
      </c>
      <c r="C708" s="323" t="e">
        <f t="shared" si="14"/>
        <v>#DIV/0!</v>
      </c>
      <c r="D708" s="199" t="e">
        <f t="shared" si="14"/>
        <v>#DIV/0!</v>
      </c>
      <c r="E708" s="200" t="e">
        <f t="shared" si="14"/>
        <v>#DIV/0!</v>
      </c>
    </row>
    <row r="709" spans="1:5" ht="12.75">
      <c r="A709" s="257"/>
      <c r="B709" s="392" t="s">
        <v>7</v>
      </c>
      <c r="C709" s="332">
        <f>данные!C699</f>
        <v>0</v>
      </c>
      <c r="D709" s="209">
        <f>данные!D699</f>
        <v>0</v>
      </c>
      <c r="E709" s="210">
        <f>данные!E699</f>
        <v>0</v>
      </c>
    </row>
    <row r="710" spans="1:5" ht="25.5">
      <c r="A710" s="247" t="s">
        <v>161</v>
      </c>
      <c r="B710" s="300" t="s">
        <v>215</v>
      </c>
      <c r="C710" s="325">
        <f>данные!C700</f>
        <v>2</v>
      </c>
      <c r="D710" s="205">
        <f>данные!D700</f>
        <v>0</v>
      </c>
      <c r="E710" s="203">
        <f>данные!E700</f>
        <v>2</v>
      </c>
    </row>
    <row r="711" spans="1:5" ht="25.5">
      <c r="A711" s="247"/>
      <c r="B711" s="385" t="s">
        <v>310</v>
      </c>
      <c r="C711" s="309">
        <f>C710/C20</f>
        <v>1</v>
      </c>
      <c r="D711" s="310" t="e">
        <f>D710/D20</f>
        <v>#DIV/0!</v>
      </c>
      <c r="E711" s="311">
        <f>E710/E20</f>
        <v>1</v>
      </c>
    </row>
    <row r="712" spans="1:5" ht="38.25">
      <c r="A712" s="247"/>
      <c r="B712" s="300" t="s">
        <v>136</v>
      </c>
      <c r="C712" s="201">
        <f>данные!C701</f>
        <v>789</v>
      </c>
      <c r="D712" s="202">
        <f>данные!D701</f>
        <v>0</v>
      </c>
      <c r="E712" s="204">
        <f>данные!E701</f>
        <v>789</v>
      </c>
    </row>
    <row r="713" spans="1:5" ht="12.75">
      <c r="A713" s="245"/>
      <c r="B713" s="252" t="s">
        <v>137</v>
      </c>
      <c r="C713" s="201">
        <f>данные!C702</f>
        <v>448</v>
      </c>
      <c r="D713" s="202">
        <f>данные!D702</f>
        <v>0</v>
      </c>
      <c r="E713" s="204">
        <f>данные!E702</f>
        <v>448</v>
      </c>
    </row>
    <row r="714" spans="1:5" ht="25.5">
      <c r="A714" s="245"/>
      <c r="B714" s="390" t="s">
        <v>114</v>
      </c>
      <c r="C714" s="309">
        <f aca="true" t="shared" si="15" ref="C714:E715">C712/C21</f>
        <v>0.8965909090909091</v>
      </c>
      <c r="D714" s="310" t="e">
        <f t="shared" si="15"/>
        <v>#DIV/0!</v>
      </c>
      <c r="E714" s="311">
        <f t="shared" si="15"/>
        <v>0.8965909090909091</v>
      </c>
    </row>
    <row r="715" spans="1:5" ht="38.25">
      <c r="A715" s="245"/>
      <c r="B715" s="390" t="s">
        <v>149</v>
      </c>
      <c r="C715" s="309">
        <f t="shared" si="15"/>
        <v>0.9491525423728814</v>
      </c>
      <c r="D715" s="310" t="e">
        <f t="shared" si="15"/>
        <v>#DIV/0!</v>
      </c>
      <c r="E715" s="311">
        <f t="shared" si="15"/>
        <v>0.9491525423728814</v>
      </c>
    </row>
    <row r="716" spans="1:5" ht="12.75">
      <c r="A716" s="257"/>
      <c r="B716" s="392" t="s">
        <v>7</v>
      </c>
      <c r="C716" s="332">
        <f>данные!C703</f>
        <v>9</v>
      </c>
      <c r="D716" s="209">
        <f>данные!D703</f>
        <v>0</v>
      </c>
      <c r="E716" s="210">
        <f>данные!E703</f>
        <v>9</v>
      </c>
    </row>
    <row r="717" spans="1:5" ht="38.25">
      <c r="A717" s="247" t="s">
        <v>162</v>
      </c>
      <c r="B717" s="300" t="s">
        <v>115</v>
      </c>
      <c r="C717" s="201">
        <f>D717+E717</f>
        <v>6</v>
      </c>
      <c r="D717" s="202">
        <f>данные!D704</f>
        <v>0</v>
      </c>
      <c r="E717" s="204">
        <f>данные!E704</f>
        <v>6</v>
      </c>
    </row>
    <row r="718" spans="1:5" ht="27.75" customHeight="1" thickBot="1">
      <c r="A718" s="285"/>
      <c r="B718" s="393" t="s">
        <v>357</v>
      </c>
      <c r="C718" s="327">
        <f>D718+E718</f>
        <v>6</v>
      </c>
      <c r="D718" s="328">
        <f>данные!D705</f>
        <v>0</v>
      </c>
      <c r="E718" s="329">
        <f>данные!E705</f>
        <v>6</v>
      </c>
    </row>
    <row r="720" ht="13.5" thickBot="1">
      <c r="B720" s="394"/>
    </row>
    <row r="721" spans="2:5" ht="57.75" customHeight="1">
      <c r="B721" s="421" t="s">
        <v>156</v>
      </c>
      <c r="C721" s="422"/>
      <c r="D721" s="422"/>
      <c r="E721" s="423"/>
    </row>
    <row r="722" spans="2:5" ht="59.25" customHeight="1" thickBot="1">
      <c r="B722" s="446"/>
      <c r="C722" s="447"/>
      <c r="D722" s="447"/>
      <c r="E722" s="448"/>
    </row>
  </sheetData>
  <sheetProtection password="CC3D" sheet="1" objects="1" scenarios="1" selectLockedCells="1"/>
  <protectedRanges>
    <protectedRange sqref="A2:A3" name="Диапазон1_1"/>
    <protectedRange sqref="D153:E153 D190:E250 D74:E76 D148:E148 D150:E150 D157:E174 D155:E155 D179:E181 D258:E258 D262:E279 D253:E253 D255:E255 D260:E260 D69:E69 C8:C279 D35:E35 D38:E38 D41:E41 D49:E50 D79:E79 D81:E83 D184:E184 D186:E188 D85:E145" name="Диапазон15_1"/>
    <protectedRange sqref="D153:E153 D190:E250 D74:E76 D148:E148 D150:E150 D157:E174 D155:E155 D179:E181 D258:E258 D262:E279 D253:E253 D255:E255 D260:E260 D69:E69 C8:C279 D35:E35 D38:E38 D41:E41 D49:E50 D79:E79 D81:E83 D184:E184 D186:E188 D85:E145" name="Диапазон14_1"/>
    <protectedRange sqref="D153:E153 D190:E250 D74:E76 D148:E148 D150:E150 D157:E174 D155:E155 D179:E181 D258:E258 D262:E279 D253:E253 D255:E255 D260:E260 D69:E69 C8:C279 D35:E35 D38:E38 D41:E41 D49:E50 D79:E79 D81:E83 D184:E184 D186:E188 D85:E145" name="Диапазон11_1"/>
    <protectedRange sqref="D153:E153 D190:E250 D74:E76 D148:E148 D150:E150 D157:E174 D155:E155 D179:E181 D258:E258 D262:E279 D253:E253 D255:E255 D260:E260 D69:E69 C8:C279 D35:E35 D38:E38 D41:E41 D49:E50 D79:E79 D81:E83 D184:E184 D186:E188 D85:E145" name="Диапазон10_1"/>
    <protectedRange sqref="D153:E153 D190:E250 D74:E76 D148:E148 D150:E150 D157:E174 D155:E155 D179:E181 D258:E258 D262:E279 D253:E253 D255:E255 D260:E260 D69:E69 C8:C279 D35:E35 D38:E38 D41:E41 D49:E50 D79:E79 D81:E83 D184:E184 D186:E188 D85:E145" name="Диапазон9_1"/>
    <protectedRange sqref="D153:E153 D190:E250 D74:E76 D148:E148 D150:E150 D157:E174 D155:E155 D179:E181 D258:E258 D262:E279 D253:E253 D255:E255 D260:E260 D69:E69 C8:C279 D35:E35 D38:E38 D41:E41 D49:E50 D79:E79 D81:E83 D184:E184 D186:E188 D85:E145" name="Диапазон4_1"/>
    <protectedRange sqref="D153:E153 D190:E250 D74:E76 D148:E148 D150:E150 D157:E174 D155:E155 D179:E181 D258:E258 D262:E279 D253:E253 D255:E255 D260:E260 D69:E69 C8:C279 D35:E35 D38:E38 D41:E41 D49:E50 D79:E79 D81:E83 D184:E184 D186:E188 D85:E145" name="Диапазон3_1"/>
    <protectedRange sqref="B71:B72 D74:E76 D147:E148 D183:E250 D150:E150 D152:E174 D179:E181 D252:E253 D255:E255 D257:E279 D69:E69 C8:C279 D35:E35 D38:E38 D41:E41 D49:E50 D78:E145" name="Диапазон2_1"/>
    <protectedRange sqref="B71:B72 D74:E76 D147:E148 D183:E250 D150:E150 D152:E174 D179:E181 D252:E253 D255:E255 D257:E279 D69:E69 C8:C279 D35:E35 D38:E38 D41:E41 D49:E50 D78:E145" name="Диапазон1_2"/>
    <protectedRange sqref="D153:E153 D190:E250 D74:E76 D148:E148 D150:E150 D157:E174 D155:E155 D179:E181 D258:E258 D262:E279 D253:E253 D255:E255 D260:E260 D69:E69 C8:C279 D35:E35 D38:E38 D41:E41 D49:E50 D79:E79 D81:E83 D184:E184 D186:E188 D85:E145" name="Диапазон5_1"/>
    <protectedRange sqref="B283" name="Диапазон9_2"/>
    <protectedRange sqref="D592:E592 D574:E578 D581:E581 D590:E590 D572:E572 C569:C596 D583:E583 D585:E587 D594:E596" name="Диапазон15_2"/>
    <protectedRange sqref="D592:E592 D574:E578 D581:E581 D590:E590 D572:E572 C569:C596 D583:E583 D585:E587 D594:E596" name="Диапазон14_3"/>
    <protectedRange sqref="D592:E592 D574:E578 D581:E581 D590:E590 D572:E572 C569:C596 D583:E583 D585:E587 D594:E596" name="Диапазон11_2"/>
    <protectedRange sqref="D592:E592 D574:E578 D581:E581 D590:E590 D572:E572 C569:C596 D583:E583 D585:E587 D594:E596" name="Диапазон10_3"/>
    <protectedRange sqref="D592:E592 D574:E578 D581:E581 D590:E590 D572:E572 C569:C596 D583:E583 D585:E587 D594:E596" name="Диапазон9_3"/>
    <protectedRange sqref="D592:E592 D574:E578 D581:E581 D590:E590 D572:E572 C569:C596 D583:E583 D585:E587 D594:E596" name="Диапазон4_2"/>
    <protectedRange sqref="B570 D574:E579 D583:E583 D572:E572 D581:E581 D590:E590 C569:C596 D585:E588 D592:E596" name="Диапазон3_2"/>
    <protectedRange sqref="D592:E592 D574:E578 D581:E581 D590:E590 D572:E572 C569:C596 D583:E583 D585:E587 D594:E596" name="Диапазон2_2"/>
    <protectedRange sqref="D592:E592 D574:E578 D581:E581 D590:E590 D572:E572 C569:C596 D583:E583 D585:E587 D594:E596" name="Диапазон1_3"/>
    <protectedRange sqref="D592:E592 D574:E578 D581:E581 D590:E590 D572:E572 C569:C596 D583:E583 D585:E587 D594:E596" name="Диапазон5_2"/>
    <protectedRange sqref="C597:C623" name="Диапазон15_3"/>
    <protectedRange sqref="C597:C623" name="Диапазон14_4"/>
    <protectedRange sqref="C597:C623" name="Диапазон11_3"/>
    <protectedRange sqref="C597:C623" name="Диапазон10_4"/>
    <protectedRange sqref="C597:C623" name="Диапазон9_4"/>
    <protectedRange sqref="C597:C623" name="Диапазон4_3"/>
    <protectedRange sqref="C597:C623" name="Диапазон3_3"/>
    <protectedRange sqref="C597:C623" name="Диапазон2_3"/>
    <protectedRange sqref="C597:C623" name="Диапазон1_4"/>
    <protectedRange sqref="C597:C623 D600:E623" name="Диапазон5_3"/>
    <protectedRange sqref="C685:C698 D690:E698 C699:E715 C716:C718 D716:E716" name="Диапазон15_4"/>
    <protectedRange sqref="C685:C698 D690:E698 C699:E715 C716:C718 D716:E716" name="Диапазон14_5"/>
    <protectedRange sqref="C685:C698 D690:E698 C699:E715 C716:C718 D716:E716" name="Диапазон11_4"/>
    <protectedRange sqref="C685:C698 D690:E698 C699:E715 C716:C718 D716:E716" name="Диапазон10_5"/>
    <protectedRange sqref="C685:C698 D690:E698 C699:E715 C716:C718 D716:E716" name="Диапазон9_5"/>
    <protectedRange sqref="C685:C698 D690:E698 C699:E715 C716:C718 D716:E716" name="Диапазон4_4"/>
    <protectedRange sqref="C685:C698 D690:E698 C699:E715 C716:C718 D716:E716" name="Диапазон3_4"/>
    <protectedRange sqref="C685:C698 D690:E698 C699:E715 C716:C718 D716:E716" name="Диапазон2_4"/>
    <protectedRange sqref="C685:C698 D690:E698 C699:E715 C716:C718 D716:E716" name="Диапазон1_5"/>
    <protectedRange sqref="C685:C698 D690:E698 C699:E715 C716:C718 D716:E716" name="Диапазон5_4"/>
    <protectedRange sqref="B687 C702:E704 D689:E689 C695:E697 D717:E718" name="Диапазон6_1"/>
    <protectedRange sqref="C551:E568" name="Диапазон16_1_1"/>
    <protectedRange sqref="C515:E550" name="Диапазон14_2_1"/>
    <protectedRange sqref="C435:E457" name="Диапазон13_1_1"/>
    <protectedRange sqref="C415:E434" name="Диапазон12_1_1"/>
    <protectedRange sqref="C350:E350 C371:E414" name="Диапазон10_2_1"/>
    <protectedRange sqref="C288:E289 C285:E286 C327:E329" name="Диапазон9_2_1"/>
  </protectedRanges>
  <mergeCells count="10">
    <mergeCell ref="A1:E1"/>
    <mergeCell ref="A2:E2"/>
    <mergeCell ref="A3:E3"/>
    <mergeCell ref="C6:E6"/>
    <mergeCell ref="A6:A7"/>
    <mergeCell ref="B6:B7"/>
    <mergeCell ref="F74:F86"/>
    <mergeCell ref="F143:F147"/>
    <mergeCell ref="B721:E722"/>
    <mergeCell ref="F8:F20"/>
  </mergeCells>
  <printOptions/>
  <pageMargins left="0.99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муниципальное учреждение</cp:lastModifiedBy>
  <cp:lastPrinted>2010-05-18T04:51:16Z</cp:lastPrinted>
  <dcterms:created xsi:type="dcterms:W3CDTF">2006-05-29T08:22:17Z</dcterms:created>
  <dcterms:modified xsi:type="dcterms:W3CDTF">2010-07-01T10:58:16Z</dcterms:modified>
  <cp:category/>
  <cp:version/>
  <cp:contentType/>
  <cp:contentStatus/>
</cp:coreProperties>
</file>